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90" windowWidth="11325" windowHeight="6390" activeTab="2"/>
  </bookViews>
  <sheets>
    <sheet name="Доходы" sheetId="1" r:id="rId1"/>
    <sheet name="Расходы" sheetId="2" r:id="rId2"/>
    <sheet name="Источники" sheetId="3" r:id="rId3"/>
  </sheets>
  <definedNames>
    <definedName name="_xlnm.Print_Area" localSheetId="0">'Доходы'!$A$2:$F$94</definedName>
    <definedName name="_xlnm.Print_Area" localSheetId="1">'Расходы'!$B$1:$G$228</definedName>
  </definedNames>
  <calcPr fullCalcOnLoad="1"/>
</workbook>
</file>

<file path=xl/sharedStrings.xml><?xml version="1.0" encoding="utf-8"?>
<sst xmlns="http://schemas.openxmlformats.org/spreadsheetml/2006/main" count="792" uniqueCount="584">
  <si>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</si>
  <si>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</si>
  <si>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Муниципальная программа Ковалевского сельского поселения «Развитие транспортной системы» </t>
  </si>
  <si>
    <t xml:space="preserve">Подпрограмма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</si>
  <si>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</si>
  <si>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</si>
  <si>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</si>
  <si>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</si>
  <si>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</si>
  <si>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Подпрограмма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</si>
  <si>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951  0503  0522009  200  000</t>
  </si>
  <si>
    <t>951  0503  0522009  240  000</t>
  </si>
  <si>
    <t>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</si>
  <si>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951  0503  0522010  200 000</t>
  </si>
  <si>
    <t>951  0503  0522010  240 000</t>
  </si>
  <si>
    <t>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</si>
  <si>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951  0503  0522012  200  000</t>
  </si>
  <si>
    <t>951  0503  0522012  240  000</t>
  </si>
  <si>
    <t>Муниципальная программа Ковалевского сельского поселения «Развитие культуры»</t>
  </si>
  <si>
    <t>Подпрограмма «Развитие культурно-досуговой деятельности» муниципальной программы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</si>
  <si>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</si>
  <si>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</si>
  <si>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</si>
  <si>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Подпрограмма «Развитие физкультурно-спортивной деятельностиа» муниципальной программы Ковалевского сельского поселения «Развитие физической культуры и спорта»</t>
  </si>
  <si>
    <t>951  0801  0610059  600  000</t>
  </si>
  <si>
    <t>951  0801  0610059  610  000</t>
  </si>
  <si>
    <t>951  0801  0620059  600  000</t>
  </si>
  <si>
    <t>951  1102  0712013  200  000</t>
  </si>
  <si>
    <t>951  1102  0712013  240  000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</si>
  <si>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</si>
  <si>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</si>
  <si>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</si>
  <si>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</si>
  <si>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</si>
  <si>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</si>
  <si>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</si>
  <si>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</si>
  <si>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</si>
  <si>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</si>
  <si>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</si>
  <si>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</si>
  <si>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</si>
  <si>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</si>
  <si>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</si>
  <si>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</si>
  <si>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</si>
  <si>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</si>
  <si>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</si>
  <si>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</si>
  <si>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</si>
  <si>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</si>
  <si>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</si>
  <si>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Непрограммные расходы Ковалевского сельского поселения</t>
  </si>
  <si>
    <t>х</t>
  </si>
  <si>
    <t>Национальная оборона</t>
  </si>
  <si>
    <t>Жилищно-коммунальное хозяйство</t>
  </si>
  <si>
    <t>Прочие межбюджетные трансферты, передаваемые бюджетам поселений</t>
  </si>
  <si>
    <t>Прочие межбюджетные трансферты, передаваемые бюджетам</t>
  </si>
  <si>
    <t>000  2  02  04999  00  0000  151</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</si>
  <si>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</si>
  <si>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</si>
  <si>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</si>
  <si>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</si>
  <si>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</si>
  <si>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</si>
  <si>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</si>
  <si>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</si>
  <si>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</si>
  <si>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</si>
  <si>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</si>
  <si>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</si>
  <si>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</si>
  <si>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</si>
  <si>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</si>
  <si>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</si>
  <si>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</si>
  <si>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</si>
  <si>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</si>
  <si>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</si>
  <si>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</si>
  <si>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</si>
  <si>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</si>
  <si>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</si>
  <si>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</si>
  <si>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</si>
  <si>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</si>
  <si>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</si>
  <si>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</si>
  <si>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</si>
  <si>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</si>
  <si>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</si>
  <si>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</si>
  <si>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</si>
  <si>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</si>
  <si>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</si>
  <si>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</si>
  <si>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</si>
  <si>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</si>
  <si>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</si>
  <si>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</si>
  <si>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</si>
  <si>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</si>
  <si>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</si>
  <si>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</si>
  <si>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</si>
  <si>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</si>
  <si>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</si>
  <si>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</si>
  <si>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</si>
  <si>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</si>
  <si>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</si>
  <si>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Утвержден-ные бюджетные 
назначения</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</si>
  <si>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</si>
  <si>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</si>
  <si>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</si>
  <si>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</si>
  <si>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</si>
  <si>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</si>
  <si>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</si>
  <si>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</si>
  <si>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</si>
  <si>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</si>
  <si>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</si>
  <si>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</si>
  <si>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</si>
  <si>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</si>
  <si>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</si>
  <si>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</si>
  <si>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</si>
  <si>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</si>
  <si>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</si>
  <si>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</si>
  <si>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</si>
  <si>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</si>
  <si>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Субвенции бюджетам поселений на осуществление первичного воинского учета на территориях, где отсутствуют военные комиссариаты</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</si>
  <si>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</si>
  <si>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</si>
  <si>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</si>
  <si>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</si>
  <si>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</si>
  <si>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</si>
  <si>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</si>
  <si>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</si>
  <si>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</si>
  <si>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</si>
  <si>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</si>
  <si>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</si>
  <si>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</si>
  <si>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</si>
  <si>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</si>
  <si>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</si>
  <si>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</si>
  <si>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</si>
  <si>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000  2  02  03000  00  0000  151</t>
  </si>
  <si>
    <t>000  2  02  03015  00  0000  151</t>
  </si>
  <si>
    <t>000  2  02  03015  10  0000  151</t>
  </si>
  <si>
    <t>000  2  02  03024  00  0000  151</t>
  </si>
  <si>
    <t>000  2  02  03024  10  0000  151</t>
  </si>
  <si>
    <t>000  2  02  04999  10  0000  151</t>
  </si>
  <si>
    <t>Доходы бюджета - всего</t>
  </si>
  <si>
    <t>Утвержденные бюджетные 
назначения</t>
  </si>
  <si>
    <t>000  1  05  03000  01  0000  110</t>
  </si>
  <si>
    <t>000  1  05  01020  01  0000  110</t>
  </si>
  <si>
    <t>-</t>
  </si>
  <si>
    <t>Начисления на прочие выплаты</t>
  </si>
  <si>
    <t xml:space="preserve"> Прочая закупка товаров, работи  услуг для государственных(муниципальных) нужд</t>
  </si>
  <si>
    <t>Культура, кинематография.</t>
  </si>
  <si>
    <t>Расходы бюджета - всего</t>
  </si>
  <si>
    <t>Национальная безоопасность и правохранительная деятельность</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</si>
  <si>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</si>
  <si>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</si>
  <si>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</si>
  <si>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</si>
  <si>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</si>
  <si>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</si>
  <si>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</si>
  <si>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</si>
  <si>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</si>
  <si>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</si>
  <si>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</si>
  <si>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</si>
  <si>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</si>
  <si>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</si>
  <si>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</si>
  <si>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</si>
  <si>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</si>
  <si>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</si>
  <si>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</si>
  <si>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</si>
  <si>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</si>
  <si>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</si>
  <si>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</si>
  <si>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на доходы физических лиц с доходов, полученных физическими лицами в  соответствии со ст. 228 Налогового кодекса Российской Федерации</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</si>
  <si>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</si>
  <si>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</si>
  <si>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</si>
  <si>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</si>
  <si>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</si>
  <si>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</si>
  <si>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</si>
  <si>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</si>
  <si>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</si>
  <si>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</si>
  <si>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</si>
  <si>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000 2  02  04000  00  0000  151</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</si>
  <si>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</si>
  <si>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</si>
  <si>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</si>
  <si>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</si>
  <si>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</si>
  <si>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</si>
  <si>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</si>
  <si>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</si>
  <si>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томчисле казенных)</t>
  </si>
  <si>
    <t>951  0102  8810011  120  000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</si>
  <si>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</si>
  <si>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</si>
  <si>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</si>
  <si>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</si>
  <si>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</si>
  <si>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</si>
  <si>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</si>
  <si>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951  0104  0120019 240  000</t>
  </si>
  <si>
    <t>951 0104 9997239 240 000</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</si>
  <si>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</si>
  <si>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</si>
  <si>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</si>
  <si>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</si>
  <si>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</si>
  <si>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</si>
  <si>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</si>
  <si>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</si>
  <si>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</si>
  <si>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</si>
  <si>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Финансовое обеспечение непредвиденных расходов</t>
  </si>
  <si>
    <t>951  0111  9919030  800  000</t>
  </si>
  <si>
    <t>Резервные средства</t>
  </si>
  <si>
    <t>951 0113 0129999 800 000</t>
  </si>
  <si>
    <t>951  0104  0120019 200  000</t>
  </si>
  <si>
    <t>951  0203  9995118  120  200</t>
  </si>
  <si>
    <t>951  0203  9995118  100  000</t>
  </si>
  <si>
    <t>Дорожное хозяйство (дорожные фонды)</t>
  </si>
  <si>
    <t>951  0409   0417351  200  000</t>
  </si>
  <si>
    <t>951  0409   0417351  240  000</t>
  </si>
  <si>
    <t>951 0113 0129999 850 000</t>
  </si>
  <si>
    <t>Уплата налогов, сборов и иных платежей</t>
  </si>
  <si>
    <t>Уплата налога на имущество организаций и земельного налога</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</si>
  <si>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</si>
  <si>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</si>
  <si>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</si>
  <si>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</si>
  <si>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</si>
  <si>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</si>
  <si>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</si>
  <si>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</si>
  <si>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</si>
  <si>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</si>
  <si>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</si>
  <si>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</si>
  <si>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</si>
  <si>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</si>
  <si>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</si>
  <si>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</si>
  <si>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</si>
  <si>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</si>
  <si>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</si>
  <si>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</si>
  <si>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000  2  02  01000  00  0000 151</t>
  </si>
  <si>
    <t>000  2  02  01001  00  0000 151</t>
  </si>
  <si>
    <t>000  2  02  01001  10  0000 151</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</si>
  <si>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</si>
  <si>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</si>
  <si>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поселений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</si>
  <si>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</si>
  <si>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</si>
  <si>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</si>
  <si>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</si>
  <si>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</si>
  <si>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поселения </t>
  </si>
  <si>
    <t>Муниципальная программа  Ковалевского сельского поселения «Управление муниципальными финансами»</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</si>
  <si>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</si>
  <si>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 xml:space="preserve">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Киселевского сельского поселения «Управление муниципальными  финансами» </t>
  </si>
  <si>
    <t xml:space="preserve">Расходы на обеспечение деятельности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</si>
  <si>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</si>
  <si>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</si>
  <si>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</si>
  <si>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</si>
  <si>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</si>
  <si>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</si>
  <si>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органов местного самоуправления  Ковалевского сельского поселения</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</si>
  <si>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</si>
  <si>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</si>
  <si>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</si>
  <si>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</si>
  <si>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самоуправленияа» муниципальной программы   Ковалевского сельского поселения «Муниципальная политика»</t>
  </si>
  <si>
    <t>951  0113 0212002 240  000</t>
  </si>
  <si>
    <t>951 0113 02120021 200  000</t>
  </si>
  <si>
    <t>951 0113 0222003 200 000</t>
  </si>
  <si>
    <t>951 0113 0222003 240 000</t>
  </si>
  <si>
    <t>Подпрограмма "Обеспечение реализации муниципальной программы Ковалевского сельского поселения "Муниципальная политика"</t>
  </si>
  <si>
    <t>951  0113  0122001 200  000</t>
  </si>
  <si>
    <t>951 0113  0122001 240  000</t>
  </si>
  <si>
    <t>951  0113 0122001 244  000</t>
  </si>
  <si>
    <t>951  0113   0122001 244  200</t>
  </si>
  <si>
    <t>951  0113   0122001 244  220</t>
  </si>
  <si>
    <t>951  0113   0122001 244  226</t>
  </si>
  <si>
    <t xml:space="preserve">Мероприятия по обеспечению пожарной безопасности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</si>
  <si>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951  0309  0312005  200  000</t>
  </si>
  <si>
    <t>951  0309  0312005  240  000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</si>
  <si>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</si>
  <si>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</si>
  <si>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Федерации21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</si>
  <si>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</si>
  <si>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</si>
  <si>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</si>
  <si>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</si>
  <si>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сдачи в аренду имущества ,составляющего государственную (муниципальную)казну ( за ислючением земельныхучастков)</t>
  </si>
  <si>
    <t>Доходы от сдачи в аренду имущества,составляющего казну поселений (за исключением земельных участков)</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</si>
  <si>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</si>
  <si>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</si>
  <si>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</si>
  <si>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</si>
  <si>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</si>
  <si>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</si>
  <si>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</si>
  <si>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</si>
  <si>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</si>
  <si>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</si>
  <si>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</si>
  <si>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Софинансирование расходов по ремонту и  содержанию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</si>
  <si>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</si>
  <si>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</si>
  <si>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</si>
  <si>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</si>
  <si>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</si>
  <si>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</si>
  <si>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</si>
  <si>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</si>
  <si>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</si>
  <si>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</si>
  <si>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951  0113   0128501  500  000</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</si>
  <si>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</si>
  <si>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</si>
  <si>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</si>
  <si>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</si>
  <si>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</si>
  <si>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</si>
  <si>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</si>
  <si>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</si>
  <si>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</si>
  <si>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</si>
  <si>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</si>
  <si>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</si>
  <si>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</si>
  <si>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</si>
  <si>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</si>
  <si>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</si>
  <si>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</si>
  <si>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</si>
  <si>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</si>
  <si>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</si>
  <si>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</si>
  <si>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</si>
  <si>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</si>
  <si>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</si>
  <si>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</si>
  <si>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</si>
  <si>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</si>
  <si>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</si>
  <si>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</si>
  <si>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</si>
  <si>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</si>
  <si>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</si>
  <si>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по ОКЕИ</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</si>
  <si>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</si>
  <si>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</si>
  <si>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</si>
  <si>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</si>
  <si>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</si>
  <si>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</si>
  <si>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</si>
  <si>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</si>
  <si>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</si>
  <si>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</si>
  <si>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</si>
  <si>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</si>
  <si>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</si>
  <si>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</si>
  <si>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</si>
  <si>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</si>
  <si>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</si>
  <si>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</si>
  <si>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</si>
  <si>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</si>
  <si>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</si>
  <si>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</si>
  <si>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</si>
  <si>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</si>
  <si>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</si>
  <si>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</si>
  <si>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</si>
  <si>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</si>
  <si>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</si>
  <si>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</si>
  <si>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</si>
  <si>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</si>
  <si>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</si>
  <si>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</si>
  <si>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</si>
  <si>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000 01 06 06033 10 0000 110</t>
  </si>
  <si>
    <t>000  1  06  06030  00  0000  110</t>
  </si>
  <si>
    <t>Земельный налог с физических лиц</t>
  </si>
  <si>
    <t>000 01 06 06040 00 0000 110</t>
  </si>
  <si>
    <t>000 01 06 06043 10 0000 110</t>
  </si>
  <si>
    <t>Земельный налог с физических лиц, обладающих земельным участком, расположенным в границах сельских поселений</t>
  </si>
  <si>
    <t>Руководитель финансово-</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</si>
  <si>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</si>
  <si>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Уплата прочих налогов, сборов </t>
  </si>
  <si>
    <t>в том числе НАЛОГОВЫЕ И НЕНАЛОГОВЫЕ ДОХОДЫ</t>
  </si>
  <si>
    <t>Периодичность: месячная,квартальная,годовая</t>
  </si>
  <si>
    <t>Андриевская О.А.</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</si>
  <si>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</si>
  <si>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</si>
  <si>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 xml:space="preserve">Расходы на осуществление первичного воинского учета на территориях, где отсутствуют военные комиссариаты по иным не программным расходам в рамках непрограммных расходов органа местного самоуправления Ковалевского сельского поселения </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</si>
  <si>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</si>
  <si>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</si>
  <si>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</si>
  <si>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</si>
  <si>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</si>
  <si>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</si>
  <si>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</si>
  <si>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 xml:space="preserve">Мероприятия по повышению профессиональных компетенций кадров муниципального управления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 </t>
  </si>
  <si>
    <t>Мероприятия по организации уличного освещения, содержанию и ремонту объектов уличного освещения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</si>
  <si>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</si>
  <si>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</si>
  <si>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</si>
  <si>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</si>
  <si>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</si>
  <si>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</si>
  <si>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</si>
  <si>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</si>
  <si>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</si>
  <si>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</si>
  <si>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</si>
  <si>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</si>
  <si>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</si>
  <si>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</si>
  <si>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</si>
  <si>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 xml:space="preserve">Подпрограмма «Пожарная безопасность» </t>
  </si>
  <si>
    <t xml:space="preserve">Мероприятия  по  ремонту и  содержанию автомобильных дорог общего пользования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</si>
  <si>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культурно-досуговой деятельности» в рамках муниципальной программы Ковалевского сельского поселения «Развитие культуры»</t>
  </si>
  <si>
    <t>Мероприятия по развитию физической культуры и спорта в рамках подпрограммы «Развитие физкультурно-спортивной деятельности» в рамках муниципальной программы Ковалевского сельского поселения «Развитие физической культуры и спорта»</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</si>
  <si>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</si>
  <si>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95101000000000000000</t>
  </si>
  <si>
    <t>Денежные взыскания (штрафы) установленные законом субъектов РФ за несоблюдение муниципальных правовых актов</t>
  </si>
  <si>
    <t>Ю.Г. Шульц</t>
  </si>
  <si>
    <t>16</t>
  </si>
  <si>
    <t>000  1  16  51000 02 0000   140</t>
  </si>
  <si>
    <t>на 1 февраля 2016</t>
  </si>
  <si>
    <t>01.02.2016</t>
  </si>
  <si>
    <t>951  0000  0000000000  000</t>
  </si>
  <si>
    <t>951  0100  0000000000  000</t>
  </si>
  <si>
    <t>951  0102  0000000000  000</t>
  </si>
  <si>
    <t>951 0102 8800000000 000</t>
  </si>
  <si>
    <t>951  0102  8810000000 000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</si>
  <si>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</si>
  <si>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</si>
  <si>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</si>
  <si>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</si>
  <si>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</si>
  <si>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</si>
  <si>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</si>
  <si>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</si>
  <si>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</si>
  <si>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</si>
  <si>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</si>
  <si>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</si>
  <si>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</si>
  <si>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</si>
  <si>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951 0104 9900000000 000</t>
  </si>
  <si>
    <t>951  0104   9990000000  000</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</si>
  <si>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</si>
  <si>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</si>
  <si>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</si>
  <si>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</si>
  <si>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</si>
  <si>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</si>
  <si>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</si>
  <si>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</si>
  <si>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</si>
  <si>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</si>
  <si>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</si>
  <si>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</si>
  <si>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</si>
  <si>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</si>
  <si>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</si>
  <si>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</si>
  <si>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</si>
  <si>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</si>
  <si>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951 0113 0120099999 000</t>
  </si>
  <si>
    <t>951 0113 0120099990 851</t>
  </si>
  <si>
    <t>951 0113 0120099990 852</t>
  </si>
  <si>
    <t>951 0113 0200000000 000</t>
  </si>
  <si>
    <t>951 0113 0210000000 000</t>
  </si>
  <si>
    <t>951 0113 0210020010 000</t>
  </si>
  <si>
    <t>951 0113 0210020010 244</t>
  </si>
  <si>
    <t>951 0113 0220000000 000</t>
  </si>
  <si>
    <t xml:space="preserve">Взносы в Ассоциацию «Совет муниципальных образо-ваний Ростовской области» в рамках подпрограммы «Развитие муниципального управления и муниципаль-ной службы в Ковалевском сельском поселении» муни-ципальной программы Ковалевского сельского поселе-ния «Муниципальная политика» </t>
  </si>
  <si>
    <t>951 0113 0210020240 000</t>
  </si>
  <si>
    <t>951 0113 0210020240 853</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</si>
  <si>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</si>
  <si>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</si>
  <si>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</si>
  <si>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</si>
  <si>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</si>
  <si>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</si>
  <si>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</si>
  <si>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</si>
  <si>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</si>
  <si>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</si>
  <si>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</si>
  <si>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</si>
  <si>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</si>
  <si>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</si>
  <si>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</si>
  <si>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</si>
  <si>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</si>
  <si>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</si>
  <si>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</si>
  <si>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951  0309  0310000000  000</t>
  </si>
  <si>
    <t>951  0309  0310020030  000</t>
  </si>
  <si>
    <t>951  0309  0310020030  244</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</si>
  <si>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</si>
  <si>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</si>
  <si>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</si>
  <si>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</si>
  <si>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</si>
  <si>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</si>
  <si>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</si>
  <si>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Обеспечение безопасности на водных объектах</t>
  </si>
  <si>
    <t>951 0309 0330000000 000</t>
  </si>
  <si>
    <t>951 0309 0330020050 000</t>
  </si>
  <si>
    <t>951 0309 0330020050 244</t>
  </si>
  <si>
    <t>951  0400  0000000000  000</t>
  </si>
  <si>
    <t>951  0409  0000000000  000</t>
  </si>
  <si>
    <t>951  0409  0400000000  000</t>
  </si>
  <si>
    <t>951  0409 0410000000  000</t>
  </si>
  <si>
    <t>951  0409  0410020060 000</t>
  </si>
  <si>
    <t>951  0409  0410020060 244</t>
  </si>
  <si>
    <t>951  0409  04100S3510  000</t>
  </si>
  <si>
    <t>951  0409  04100S3510  244</t>
  </si>
  <si>
    <t>951  0409  0410073510 000</t>
  </si>
  <si>
    <t>951  0409  0410073510 244</t>
  </si>
  <si>
    <t>951  0409 0420000000  000</t>
  </si>
  <si>
    <t>951  0409 0420020070 000</t>
  </si>
  <si>
    <t>951  0409 0420020070 244</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</si>
  <si>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</si>
  <si>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</si>
  <si>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</si>
  <si>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</si>
  <si>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</si>
  <si>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</si>
  <si>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</si>
  <si>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</si>
  <si>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</si>
  <si>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</si>
  <si>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</si>
  <si>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</si>
  <si>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</si>
  <si>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</si>
  <si>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</si>
  <si>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</si>
  <si>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</si>
  <si>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</si>
  <si>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</si>
  <si>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</si>
  <si>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</si>
  <si>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</si>
  <si>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</si>
  <si>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</si>
  <si>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</si>
  <si>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</si>
  <si>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12</t>
  </si>
  <si>
    <t>февраля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</si>
</sst>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187">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0" fontId="4" fillId="0" borderId="21" xfId="0" applyNumberFormat="1" applyFont="1" applyBorder="1" applyAlignment="1">
      <alignment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192" fontId="4" fillId="54" borderId="24" xfId="0" applyNumberFormat="1" applyFont="1" applyFill="1" applyBorder="1" applyAlignment="1">
      <alignment horizontal="center"/>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4" fontId="4" fillId="54" borderId="24" xfId="0" applyNumberFormat="1" applyFont="1" applyFill="1" applyBorder="1" applyAlignment="1">
      <alignment horizontal="right"/>
    </xf>
    <xf numFmtId="4" fontId="4" fillId="0" borderId="24" xfId="0" applyNumberFormat="1" applyFont="1" applyFill="1" applyBorder="1" applyAlignment="1">
      <alignment horizontal="right"/>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4" fontId="4" fillId="0" borderId="24" xfId="0" applyNumberFormat="1" applyFont="1" applyFill="1" applyBorder="1" applyAlignment="1" applyProtection="1">
      <alignment horizontal="right"/>
      <protection locked="0"/>
    </xf>
    <xf numFmtId="0" fontId="28" fillId="0" borderId="24" xfId="0" applyNumberFormat="1" applyFont="1" applyFill="1" applyBorder="1" applyAlignment="1">
      <alignment wrapText="1"/>
    </xf>
    <xf numFmtId="4" fontId="4" fillId="0" borderId="24" xfId="0" applyNumberFormat="1" applyFont="1" applyFill="1" applyBorder="1" applyAlignment="1">
      <alignment horizontal="center"/>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192" fontId="4" fillId="0" borderId="24" xfId="0" applyNumberFormat="1" applyFont="1" applyFill="1" applyBorder="1" applyAlignment="1" applyProtection="1">
      <alignment horizontal="right"/>
      <protection locked="0"/>
    </xf>
    <xf numFmtId="41" fontId="4" fillId="0" borderId="24" xfId="0" applyNumberFormat="1" applyFont="1" applyFill="1" applyBorder="1" applyAlignment="1">
      <alignment horizontal="right"/>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49" fontId="4" fillId="0" borderId="24" xfId="0" applyNumberFormat="1" applyFont="1" applyFill="1" applyBorder="1" applyAlignment="1">
      <alignment horizontal="left"/>
    </xf>
    <xf numFmtId="0" fontId="4" fillId="0" borderId="24" xfId="0" applyFont="1" applyFill="1" applyBorder="1" applyAlignment="1">
      <alignment wrapText="1"/>
    </xf>
    <xf numFmtId="169" fontId="4" fillId="0" borderId="24" xfId="0" applyNumberFormat="1" applyFont="1" applyFill="1" applyBorder="1" applyAlignment="1">
      <alignment horizontal="right"/>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194" fontId="4" fillId="0" borderId="24" xfId="0" applyNumberFormat="1" applyFont="1" applyFill="1" applyBorder="1" applyAlignment="1">
      <alignment horizontal="right"/>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4" fontId="28" fillId="0" borderId="24" xfId="0" applyNumberFormat="1" applyFont="1" applyFill="1" applyBorder="1" applyAlignment="1">
      <alignment horizontal="right"/>
    </xf>
    <xf numFmtId="0" fontId="31" fillId="0" borderId="24" xfId="88" applyFont="1" applyFill="1" applyBorder="1" applyAlignment="1">
      <alignment horizontal="left" wrapText="1"/>
      <protection/>
    </xf>
    <xf numFmtId="41" fontId="4" fillId="0" borderId="24" xfId="0" applyNumberFormat="1" applyFont="1" applyFill="1" applyBorder="1" applyAlignment="1" applyProtection="1">
      <alignment horizontal="right"/>
      <protection locked="0"/>
    </xf>
    <xf numFmtId="0" fontId="4" fillId="54" borderId="24" xfId="91" applyNumberFormat="1" applyFont="1" applyFill="1" applyBorder="1" applyAlignment="1">
      <alignment vertical="top" wrapText="1"/>
      <protection/>
    </xf>
    <xf numFmtId="0" fontId="30" fillId="0" borderId="24" xfId="88" applyFont="1" applyFill="1" applyBorder="1" applyAlignment="1">
      <alignment horizontal="left" wrapText="1"/>
      <protection/>
    </xf>
    <xf numFmtId="0" fontId="4" fillId="0" borderId="24" xfId="0" applyFont="1" applyBorder="1" applyAlignment="1">
      <alignment wrapText="1"/>
    </xf>
    <xf numFmtId="0" fontId="4" fillId="0" borderId="24" xfId="0" applyFont="1" applyBorder="1" applyAlignment="1">
      <alignment horizontal="left" wrapText="1"/>
    </xf>
    <xf numFmtId="192" fontId="28" fillId="0" borderId="24" xfId="0" applyNumberFormat="1" applyFont="1" applyFill="1" applyBorder="1" applyAlignment="1">
      <alignment horizontal="right"/>
    </xf>
    <xf numFmtId="4" fontId="28" fillId="54" borderId="24" xfId="0" applyNumberFormat="1" applyFont="1" applyFill="1" applyBorder="1" applyAlignment="1">
      <alignment horizontal="right"/>
    </xf>
    <xf numFmtId="192" fontId="4" fillId="0" borderId="24" xfId="0" applyNumberFormat="1" applyFont="1" applyFill="1" applyBorder="1" applyAlignment="1" applyProtection="1">
      <alignment horizontal="right"/>
      <protection/>
    </xf>
    <xf numFmtId="41" fontId="28" fillId="0" borderId="24" xfId="0" applyNumberFormat="1" applyFont="1" applyFill="1" applyBorder="1" applyAlignment="1">
      <alignment horizontal="right"/>
    </xf>
    <xf numFmtId="49" fontId="4" fillId="0" borderId="24" xfId="0" applyNumberFormat="1" applyFont="1" applyFill="1" applyBorder="1" applyAlignment="1">
      <alignment horizontal="righ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29"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30"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1" xfId="88" applyFont="1" applyBorder="1">
      <alignment/>
      <protection/>
    </xf>
    <xf numFmtId="0" fontId="4" fillId="0" borderId="32" xfId="88" applyFont="1" applyBorder="1">
      <alignment/>
      <protection/>
    </xf>
    <xf numFmtId="0" fontId="4" fillId="0" borderId="30"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30" xfId="88" applyFont="1" applyBorder="1" applyAlignment="1">
      <alignment horizontal="center" vertical="center" wrapText="1"/>
      <protection/>
    </xf>
    <xf numFmtId="0" fontId="4" fillId="0" borderId="33" xfId="88" applyFont="1" applyBorder="1" applyAlignment="1">
      <alignment horizontal="center" vertical="top"/>
      <protection/>
    </xf>
    <xf numFmtId="0" fontId="4" fillId="0" borderId="31" xfId="88" applyFont="1" applyBorder="1" applyAlignment="1">
      <alignment wrapText="1"/>
      <protection/>
    </xf>
    <xf numFmtId="0" fontId="4" fillId="0" borderId="32" xfId="88" applyFont="1" applyBorder="1" applyAlignment="1">
      <alignment wrapText="1"/>
      <protection/>
    </xf>
    <xf numFmtId="0" fontId="4" fillId="0" borderId="30" xfId="88" applyFont="1" applyBorder="1" applyAlignment="1">
      <alignment wrapText="1"/>
      <protection/>
    </xf>
    <xf numFmtId="49" fontId="4" fillId="0" borderId="34" xfId="88" applyNumberFormat="1" applyFont="1" applyBorder="1" applyAlignment="1">
      <alignment horizontal="center"/>
      <protection/>
    </xf>
    <xf numFmtId="49" fontId="4" fillId="0" borderId="35" xfId="88" applyNumberFormat="1" applyFont="1" applyBorder="1" applyAlignment="1">
      <alignment horizontal="center"/>
      <protection/>
    </xf>
    <xf numFmtId="4" fontId="4" fillId="0" borderId="35" xfId="88" applyNumberFormat="1" applyFont="1" applyBorder="1" applyAlignment="1">
      <alignment horizontal="center"/>
      <protection/>
    </xf>
    <xf numFmtId="0" fontId="4" fillId="0" borderId="35" xfId="88" applyFont="1" applyBorder="1" applyAlignment="1">
      <alignment horizontal="center"/>
      <protection/>
    </xf>
    <xf numFmtId="0" fontId="4" fillId="0" borderId="36" xfId="88" applyFont="1" applyBorder="1" applyAlignment="1">
      <alignment horizontal="center"/>
      <protection/>
    </xf>
    <xf numFmtId="0" fontId="4" fillId="0" borderId="24" xfId="88" applyFont="1" applyBorder="1" applyAlignment="1">
      <alignment horizontal="center" vertical="top"/>
      <protection/>
    </xf>
    <xf numFmtId="0" fontId="4" fillId="0" borderId="37" xfId="88" applyFont="1" applyBorder="1" applyAlignment="1">
      <alignment horizontal="center" vertical="top"/>
      <protection/>
    </xf>
    <xf numFmtId="0" fontId="4" fillId="0" borderId="21" xfId="88" applyFont="1" applyBorder="1" applyAlignment="1">
      <alignment horizontal="center" vertical="top"/>
      <protection/>
    </xf>
    <xf numFmtId="0" fontId="4" fillId="0" borderId="31" xfId="88" applyFont="1" applyBorder="1" applyAlignment="1">
      <alignment horizontal="left" wrapText="1" indent="2"/>
      <protection/>
    </xf>
    <xf numFmtId="0" fontId="4" fillId="0" borderId="32" xfId="88" applyFont="1" applyBorder="1" applyAlignment="1">
      <alignment horizontal="left" wrapText="1" indent="2"/>
      <protection/>
    </xf>
    <xf numFmtId="0" fontId="4" fillId="0" borderId="30" xfId="88" applyFont="1" applyBorder="1" applyAlignment="1">
      <alignment horizontal="left" wrapText="1" indent="2"/>
      <protection/>
    </xf>
    <xf numFmtId="0" fontId="4" fillId="0" borderId="31" xfId="88" applyFont="1" applyBorder="1" applyAlignment="1">
      <alignment horizontal="left" vertical="center" wrapText="1" indent="2"/>
      <protection/>
    </xf>
    <xf numFmtId="0" fontId="4" fillId="0" borderId="32" xfId="88" applyFont="1" applyBorder="1" applyAlignment="1">
      <alignment horizontal="left" vertical="center" wrapText="1" indent="2"/>
      <protection/>
    </xf>
    <xf numFmtId="0" fontId="4" fillId="0" borderId="30"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7"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1" xfId="88" applyFont="1" applyBorder="1" applyAlignment="1">
      <alignment vertical="center" wrapText="1"/>
      <protection/>
    </xf>
    <xf numFmtId="0" fontId="4" fillId="0" borderId="32" xfId="88" applyFont="1" applyBorder="1" applyAlignment="1">
      <alignment vertical="center" wrapText="1"/>
      <protection/>
    </xf>
    <xf numFmtId="0" fontId="4" fillId="0" borderId="30"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7"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1" xfId="88" applyFont="1" applyBorder="1" applyAlignment="1">
      <alignment/>
      <protection/>
    </xf>
    <xf numFmtId="0" fontId="4" fillId="0" borderId="32" xfId="88" applyFont="1" applyBorder="1" applyAlignment="1">
      <alignment/>
      <protection/>
    </xf>
    <xf numFmtId="0" fontId="4" fillId="0" borderId="30" xfId="88" applyFont="1" applyBorder="1" applyAlignment="1">
      <alignment/>
      <protection/>
    </xf>
    <xf numFmtId="0" fontId="4" fillId="0" borderId="33" xfId="88" applyFont="1" applyBorder="1" applyAlignment="1">
      <alignment horizontal="center"/>
      <protection/>
    </xf>
    <xf numFmtId="0" fontId="4" fillId="0" borderId="43" xfId="88" applyFont="1" applyBorder="1" applyAlignment="1">
      <alignment horizontal="center"/>
      <protection/>
    </xf>
    <xf numFmtId="4" fontId="4" fillId="0" borderId="33" xfId="88" applyNumberFormat="1" applyFont="1" applyBorder="1" applyAlignment="1">
      <alignment horizontal="center"/>
      <protection/>
    </xf>
    <xf numFmtId="49" fontId="4" fillId="0" borderId="33"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H97"/>
  <sheetViews>
    <sheetView zoomScale="95" zoomScaleNormal="95" zoomScaleSheetLayoutView="100" zoomScalePageLayoutView="0" workbookViewId="0" topLeftCell="A93">
      <selection activeCell="I46" sqref="I46"/>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s>
  <sheetData>
    <row r="1" spans="3:6" ht="12.75">
      <c r="C1" s="115"/>
      <c r="D1" s="116"/>
      <c r="E1" s="116"/>
      <c r="F1" s="116"/>
    </row>
    <row r="2" spans="4:5" ht="12.75">
      <c r="D2"/>
      <c r="E2" s="19"/>
    </row>
    <row r="3" spans="1:6" ht="15.75" customHeight="1" thickBot="1">
      <c r="A3" s="117" t="s">
        <v>92</v>
      </c>
      <c r="B3" s="117"/>
      <c r="C3" s="117"/>
      <c r="D3" s="117"/>
      <c r="E3" s="118"/>
      <c r="F3" s="8" t="s">
        <v>59</v>
      </c>
    </row>
    <row r="4" spans="2:6" ht="12.75">
      <c r="B4" s="119" t="s">
        <v>458</v>
      </c>
      <c r="C4" s="119"/>
      <c r="F4" s="13" t="s">
        <v>93</v>
      </c>
    </row>
    <row r="5" spans="2:6" ht="12.75">
      <c r="B5" s="2"/>
      <c r="C5" s="2"/>
      <c r="E5" s="4" t="s">
        <v>112</v>
      </c>
      <c r="F5" s="20" t="s">
        <v>459</v>
      </c>
    </row>
    <row r="6" spans="1:6" ht="12.75">
      <c r="A6" s="3" t="s">
        <v>60</v>
      </c>
      <c r="B6" s="4"/>
      <c r="C6" s="4"/>
      <c r="E6" s="4" t="s">
        <v>113</v>
      </c>
      <c r="F6" s="6">
        <v>4229076</v>
      </c>
    </row>
    <row r="7" spans="1:6" ht="12.75" customHeight="1">
      <c r="A7" s="120" t="s">
        <v>351</v>
      </c>
      <c r="B7" s="120"/>
      <c r="C7" s="120"/>
      <c r="E7" s="4" t="s">
        <v>114</v>
      </c>
      <c r="F7" s="6">
        <v>951</v>
      </c>
    </row>
    <row r="8" spans="1:6" ht="12.75">
      <c r="A8" s="5" t="s">
        <v>266</v>
      </c>
      <c r="B8" s="4"/>
      <c r="C8" s="4"/>
      <c r="E8" s="4" t="s">
        <v>404</v>
      </c>
      <c r="F8" s="6">
        <v>60626430</v>
      </c>
    </row>
    <row r="9" spans="1:6" ht="22.5">
      <c r="A9" s="3" t="s">
        <v>419</v>
      </c>
      <c r="B9" s="4"/>
      <c r="C9" s="4"/>
      <c r="F9" s="6"/>
    </row>
    <row r="10" spans="1:6" ht="13.5" thickBot="1">
      <c r="A10" s="3" t="s">
        <v>61</v>
      </c>
      <c r="B10" s="4"/>
      <c r="C10" s="4"/>
      <c r="E10" s="4" t="s">
        <v>373</v>
      </c>
      <c r="F10" s="7">
        <v>383</v>
      </c>
    </row>
    <row r="11" spans="1:6" ht="23.25" customHeight="1">
      <c r="A11" s="114" t="s">
        <v>62</v>
      </c>
      <c r="B11" s="114"/>
      <c r="C11" s="114"/>
      <c r="D11" s="114"/>
      <c r="E11" s="114"/>
      <c r="F11" s="114"/>
    </row>
    <row r="12" spans="1:8" ht="51" customHeight="1">
      <c r="A12" s="36" t="s">
        <v>63</v>
      </c>
      <c r="B12" s="36" t="s">
        <v>64</v>
      </c>
      <c r="C12" s="36" t="s">
        <v>65</v>
      </c>
      <c r="D12" s="36" t="s">
        <v>111</v>
      </c>
      <c r="E12" s="36" t="s">
        <v>66</v>
      </c>
      <c r="F12" s="36" t="s">
        <v>94</v>
      </c>
      <c r="G12" s="94"/>
      <c r="H12" s="95"/>
    </row>
    <row r="13" spans="1:6" s="15" customFormat="1" ht="12.75">
      <c r="A13" s="37">
        <v>1</v>
      </c>
      <c r="B13" s="37">
        <v>2</v>
      </c>
      <c r="C13" s="37">
        <v>3</v>
      </c>
      <c r="D13" s="37" t="s">
        <v>67</v>
      </c>
      <c r="E13" s="37" t="s">
        <v>68</v>
      </c>
      <c r="F13" s="37" t="s">
        <v>82</v>
      </c>
    </row>
    <row r="14" spans="1:6" s="4" customFormat="1" ht="11.25">
      <c r="A14" s="38" t="s">
        <v>159</v>
      </c>
      <c r="B14" s="39" t="s">
        <v>177</v>
      </c>
      <c r="C14" s="39" t="s">
        <v>53</v>
      </c>
      <c r="D14" s="40">
        <f>D16+D81</f>
        <v>8443500</v>
      </c>
      <c r="E14" s="40">
        <f>E16+E81</f>
        <v>136163.78</v>
      </c>
      <c r="F14" s="40">
        <f>D14-E14</f>
        <v>8307336.22</v>
      </c>
    </row>
    <row r="15" spans="1:6" s="4" customFormat="1" ht="11.25" hidden="1">
      <c r="A15" s="41" t="s">
        <v>123</v>
      </c>
      <c r="B15" s="39"/>
      <c r="C15" s="39"/>
      <c r="D15" s="40"/>
      <c r="E15" s="40"/>
      <c r="F15" s="40"/>
    </row>
    <row r="16" spans="1:6" s="4" customFormat="1" ht="22.5">
      <c r="A16" s="42" t="s">
        <v>418</v>
      </c>
      <c r="B16" s="43" t="s">
        <v>177</v>
      </c>
      <c r="C16" s="44" t="s">
        <v>135</v>
      </c>
      <c r="D16" s="45">
        <f>D17+D29+D39+D47+D54+D23+D69</f>
        <v>3340700</v>
      </c>
      <c r="E16" s="45">
        <f>E17+E29+E39+E47+E54+E23+E50+E69+E77</f>
        <v>136163.78</v>
      </c>
      <c r="F16" s="45">
        <f>D16-E16</f>
        <v>3204536.22</v>
      </c>
    </row>
    <row r="17" spans="1:6" s="4" customFormat="1" ht="11.25">
      <c r="A17" s="46" t="s">
        <v>69</v>
      </c>
      <c r="B17" s="47" t="s">
        <v>177</v>
      </c>
      <c r="C17" s="48" t="s">
        <v>136</v>
      </c>
      <c r="D17" s="45">
        <f>D18</f>
        <v>563700</v>
      </c>
      <c r="E17" s="49">
        <f>E18</f>
        <v>35199.8</v>
      </c>
      <c r="F17" s="45">
        <f aca="true" t="shared" si="0" ref="F17:F89">D17-E17</f>
        <v>528500.2</v>
      </c>
    </row>
    <row r="18" spans="1:6" s="4" customFormat="1" ht="11.25">
      <c r="A18" s="50" t="s">
        <v>95</v>
      </c>
      <c r="B18" s="51" t="s">
        <v>177</v>
      </c>
      <c r="C18" s="52" t="s">
        <v>137</v>
      </c>
      <c r="D18" s="53">
        <f>D19</f>
        <v>563700</v>
      </c>
      <c r="E18" s="53">
        <f>E19+E20+E22+E21</f>
        <v>35199.8</v>
      </c>
      <c r="F18" s="45">
        <f t="shared" si="0"/>
        <v>528500.2</v>
      </c>
    </row>
    <row r="19" spans="1:6" s="4" customFormat="1" ht="78.75">
      <c r="A19" s="54" t="s">
        <v>173</v>
      </c>
      <c r="B19" s="55" t="s">
        <v>177</v>
      </c>
      <c r="C19" s="56" t="s">
        <v>138</v>
      </c>
      <c r="D19" s="57">
        <v>563700</v>
      </c>
      <c r="E19" s="57">
        <v>34999.8</v>
      </c>
      <c r="F19" s="45">
        <f t="shared" si="0"/>
        <v>528700.2</v>
      </c>
    </row>
    <row r="20" spans="1:6" s="4" customFormat="1" ht="129" customHeight="1" hidden="1">
      <c r="A20" s="54" t="s">
        <v>206</v>
      </c>
      <c r="B20" s="55" t="s">
        <v>177</v>
      </c>
      <c r="C20" s="56" t="s">
        <v>179</v>
      </c>
      <c r="D20" s="58"/>
      <c r="E20" s="57"/>
      <c r="F20" s="45">
        <f t="shared" si="0"/>
        <v>0</v>
      </c>
    </row>
    <row r="21" spans="1:6" s="4" customFormat="1" ht="108" customHeight="1">
      <c r="A21" s="54" t="s">
        <v>416</v>
      </c>
      <c r="B21" s="55" t="s">
        <v>177</v>
      </c>
      <c r="C21" s="56" t="s">
        <v>179</v>
      </c>
      <c r="D21" s="58" t="s">
        <v>163</v>
      </c>
      <c r="E21" s="57"/>
      <c r="F21" s="45"/>
    </row>
    <row r="22" spans="1:6" s="4" customFormat="1" ht="49.5" customHeight="1">
      <c r="A22" s="54" t="s">
        <v>192</v>
      </c>
      <c r="B22" s="55" t="s">
        <v>177</v>
      </c>
      <c r="C22" s="56" t="s">
        <v>178</v>
      </c>
      <c r="D22" s="58">
        <v>0</v>
      </c>
      <c r="E22" s="57">
        <v>200</v>
      </c>
      <c r="F22" s="45">
        <v>0</v>
      </c>
    </row>
    <row r="23" spans="1:6" s="4" customFormat="1" ht="35.25" customHeight="1">
      <c r="A23" s="54" t="s">
        <v>310</v>
      </c>
      <c r="B23" s="55" t="s">
        <v>177</v>
      </c>
      <c r="C23" s="48" t="s">
        <v>207</v>
      </c>
      <c r="D23" s="58">
        <f>D24</f>
        <v>1247100</v>
      </c>
      <c r="E23" s="58">
        <f>E24</f>
        <v>84163.9</v>
      </c>
      <c r="F23" s="45">
        <f t="shared" si="0"/>
        <v>1162936.1</v>
      </c>
    </row>
    <row r="24" spans="1:6" s="4" customFormat="1" ht="42" customHeight="1">
      <c r="A24" s="54" t="s">
        <v>311</v>
      </c>
      <c r="B24" s="55" t="s">
        <v>177</v>
      </c>
      <c r="C24" s="48" t="s">
        <v>208</v>
      </c>
      <c r="D24" s="58">
        <f>D25+D26+D27+D28</f>
        <v>1247100</v>
      </c>
      <c r="E24" s="58">
        <f>E25+E26+E27+E28</f>
        <v>84163.9</v>
      </c>
      <c r="F24" s="45">
        <f t="shared" si="0"/>
        <v>1162936.1</v>
      </c>
    </row>
    <row r="25" spans="1:6" s="4" customFormat="1" ht="74.25" customHeight="1">
      <c r="A25" s="54" t="s">
        <v>312</v>
      </c>
      <c r="B25" s="55" t="s">
        <v>177</v>
      </c>
      <c r="C25" s="48" t="s">
        <v>209</v>
      </c>
      <c r="D25" s="58">
        <v>434700</v>
      </c>
      <c r="E25" s="57">
        <v>31962.63</v>
      </c>
      <c r="F25" s="45">
        <f t="shared" si="0"/>
        <v>402737.37</v>
      </c>
    </row>
    <row r="26" spans="1:6" s="4" customFormat="1" ht="98.25" customHeight="1">
      <c r="A26" s="54" t="s">
        <v>313</v>
      </c>
      <c r="B26" s="55" t="s">
        <v>177</v>
      </c>
      <c r="C26" s="48" t="s">
        <v>210</v>
      </c>
      <c r="D26" s="58">
        <v>8800</v>
      </c>
      <c r="E26" s="57">
        <v>517.98</v>
      </c>
      <c r="F26" s="45">
        <f t="shared" si="0"/>
        <v>8282.02</v>
      </c>
    </row>
    <row r="27" spans="1:6" s="4" customFormat="1" ht="87" customHeight="1">
      <c r="A27" s="54" t="s">
        <v>314</v>
      </c>
      <c r="B27" s="55" t="s">
        <v>177</v>
      </c>
      <c r="C27" s="48" t="s">
        <v>211</v>
      </c>
      <c r="D27" s="58">
        <v>803600</v>
      </c>
      <c r="E27" s="57">
        <v>55822.31</v>
      </c>
      <c r="F27" s="45">
        <f t="shared" si="0"/>
        <v>747777.69</v>
      </c>
    </row>
    <row r="28" spans="1:6" s="4" customFormat="1" ht="75.75" customHeight="1">
      <c r="A28" s="54" t="s">
        <v>315</v>
      </c>
      <c r="B28" s="55" t="s">
        <v>177</v>
      </c>
      <c r="C28" s="48" t="s">
        <v>212</v>
      </c>
      <c r="D28" s="58"/>
      <c r="E28" s="57">
        <v>-4139.02</v>
      </c>
      <c r="F28" s="45">
        <f t="shared" si="0"/>
        <v>4139.02</v>
      </c>
    </row>
    <row r="29" spans="1:6" s="4" customFormat="1" ht="48.75" customHeight="1">
      <c r="A29" s="54" t="s">
        <v>70</v>
      </c>
      <c r="B29" s="55" t="s">
        <v>177</v>
      </c>
      <c r="C29" s="56" t="s">
        <v>139</v>
      </c>
      <c r="D29" s="57">
        <f>D38+D30</f>
        <v>240800</v>
      </c>
      <c r="E29" s="57"/>
      <c r="F29" s="40">
        <f t="shared" si="0"/>
        <v>240800</v>
      </c>
    </row>
    <row r="30" spans="1:6" s="4" customFormat="1" ht="36" customHeight="1" hidden="1">
      <c r="A30" s="59" t="s">
        <v>96</v>
      </c>
      <c r="B30" s="51" t="s">
        <v>177</v>
      </c>
      <c r="C30" s="52" t="s">
        <v>140</v>
      </c>
      <c r="D30" s="57">
        <f>D31+D33</f>
        <v>0</v>
      </c>
      <c r="E30" s="57">
        <f>E31+E35</f>
        <v>0</v>
      </c>
      <c r="F30" s="53">
        <f t="shared" si="0"/>
        <v>0</v>
      </c>
    </row>
    <row r="31" spans="1:6" s="4" customFormat="1" ht="45" customHeight="1" hidden="1">
      <c r="A31" s="54" t="s">
        <v>193</v>
      </c>
      <c r="B31" s="51" t="s">
        <v>177</v>
      </c>
      <c r="C31" s="56" t="s">
        <v>141</v>
      </c>
      <c r="D31" s="57">
        <f>D32</f>
        <v>0</v>
      </c>
      <c r="E31" s="57">
        <f>E32</f>
        <v>0</v>
      </c>
      <c r="F31" s="45">
        <f t="shared" si="0"/>
        <v>0</v>
      </c>
    </row>
    <row r="32" spans="1:6" s="4" customFormat="1" ht="43.5" customHeight="1" hidden="1">
      <c r="A32" s="54" t="s">
        <v>193</v>
      </c>
      <c r="B32" s="51" t="s">
        <v>177</v>
      </c>
      <c r="C32" s="56" t="s">
        <v>176</v>
      </c>
      <c r="D32" s="57"/>
      <c r="E32" s="57"/>
      <c r="F32" s="45">
        <f t="shared" si="0"/>
        <v>0</v>
      </c>
    </row>
    <row r="33" spans="1:6" s="4" customFormat="1" ht="45" hidden="1">
      <c r="A33" s="54" t="s">
        <v>115</v>
      </c>
      <c r="B33" s="51" t="s">
        <v>405</v>
      </c>
      <c r="C33" s="56" t="s">
        <v>162</v>
      </c>
      <c r="D33" s="57"/>
      <c r="E33" s="57" t="str">
        <f>E34</f>
        <v>-</v>
      </c>
      <c r="F33" s="45" t="e">
        <f t="shared" si="0"/>
        <v>#VALUE!</v>
      </c>
    </row>
    <row r="34" spans="1:6" s="4" customFormat="1" ht="53.25" customHeight="1" hidden="1">
      <c r="A34" s="54" t="s">
        <v>115</v>
      </c>
      <c r="B34" s="51" t="s">
        <v>406</v>
      </c>
      <c r="C34" s="56" t="s">
        <v>175</v>
      </c>
      <c r="D34" s="57"/>
      <c r="E34" s="57" t="s">
        <v>163</v>
      </c>
      <c r="F34" s="45" t="e">
        <f t="shared" si="0"/>
        <v>#VALUE!</v>
      </c>
    </row>
    <row r="35" spans="1:6" s="4" customFormat="1" ht="45.75" customHeight="1" hidden="1">
      <c r="A35" s="54" t="s">
        <v>407</v>
      </c>
      <c r="B35" s="51" t="s">
        <v>177</v>
      </c>
      <c r="C35" s="56" t="s">
        <v>162</v>
      </c>
      <c r="D35" s="57" t="str">
        <f>D36</f>
        <v>-</v>
      </c>
      <c r="E35" s="57">
        <f>E36</f>
        <v>0</v>
      </c>
      <c r="F35" s="45" t="s">
        <v>163</v>
      </c>
    </row>
    <row r="36" spans="1:6" s="4" customFormat="1" ht="42.75" customHeight="1" hidden="1">
      <c r="A36" s="54" t="s">
        <v>430</v>
      </c>
      <c r="B36" s="51" t="s">
        <v>177</v>
      </c>
      <c r="C36" s="56" t="s">
        <v>175</v>
      </c>
      <c r="D36" s="57" t="s">
        <v>163</v>
      </c>
      <c r="E36" s="57"/>
      <c r="F36" s="45" t="s">
        <v>163</v>
      </c>
    </row>
    <row r="37" spans="1:6" s="4" customFormat="1" ht="25.5" customHeight="1">
      <c r="A37" s="54" t="s">
        <v>71</v>
      </c>
      <c r="B37" s="55" t="s">
        <v>177</v>
      </c>
      <c r="C37" s="56" t="s">
        <v>161</v>
      </c>
      <c r="D37" s="57">
        <f>D38</f>
        <v>240800</v>
      </c>
      <c r="E37" s="57">
        <f>E38</f>
        <v>0</v>
      </c>
      <c r="F37" s="45">
        <f t="shared" si="0"/>
        <v>240800</v>
      </c>
    </row>
    <row r="38" spans="1:6" s="4" customFormat="1" ht="32.25" customHeight="1">
      <c r="A38" s="54" t="s">
        <v>71</v>
      </c>
      <c r="B38" s="55" t="s">
        <v>177</v>
      </c>
      <c r="C38" s="56" t="s">
        <v>174</v>
      </c>
      <c r="D38" s="57">
        <v>240800</v>
      </c>
      <c r="E38" s="57"/>
      <c r="F38" s="45">
        <f t="shared" si="0"/>
        <v>240800</v>
      </c>
    </row>
    <row r="39" spans="1:6" s="4" customFormat="1" ht="33.75" customHeight="1">
      <c r="A39" s="54" t="s">
        <v>72</v>
      </c>
      <c r="B39" s="55" t="s">
        <v>177</v>
      </c>
      <c r="C39" s="56" t="s">
        <v>142</v>
      </c>
      <c r="D39" s="57">
        <f>D40+D42</f>
        <v>913300</v>
      </c>
      <c r="E39" s="60">
        <f>E40+E42</f>
        <v>16799.079999999998</v>
      </c>
      <c r="F39" s="45">
        <f t="shared" si="0"/>
        <v>896500.92</v>
      </c>
    </row>
    <row r="40" spans="1:6" s="4" customFormat="1" ht="24.75" customHeight="1">
      <c r="A40" s="59" t="s">
        <v>97</v>
      </c>
      <c r="B40" s="51" t="s">
        <v>177</v>
      </c>
      <c r="C40" s="52" t="s">
        <v>143</v>
      </c>
      <c r="D40" s="57">
        <f>D41</f>
        <v>140100</v>
      </c>
      <c r="E40" s="57">
        <f>E41</f>
        <v>5549.44</v>
      </c>
      <c r="F40" s="45">
        <f t="shared" si="0"/>
        <v>134550.56</v>
      </c>
    </row>
    <row r="41" spans="1:6" s="4" customFormat="1" ht="51" customHeight="1">
      <c r="A41" s="54" t="s">
        <v>73</v>
      </c>
      <c r="B41" s="55" t="s">
        <v>177</v>
      </c>
      <c r="C41" s="56" t="s">
        <v>144</v>
      </c>
      <c r="D41" s="57">
        <v>140100</v>
      </c>
      <c r="E41" s="57">
        <v>5549.44</v>
      </c>
      <c r="F41" s="45">
        <f t="shared" si="0"/>
        <v>134550.56</v>
      </c>
    </row>
    <row r="42" spans="1:6" s="4" customFormat="1" ht="17.25" customHeight="1">
      <c r="A42" s="59" t="s">
        <v>98</v>
      </c>
      <c r="B42" s="51" t="s">
        <v>177</v>
      </c>
      <c r="C42" s="52" t="s">
        <v>145</v>
      </c>
      <c r="D42" s="57">
        <f>D43+D45</f>
        <v>773200</v>
      </c>
      <c r="E42" s="57">
        <f>E43+E45</f>
        <v>11249.64</v>
      </c>
      <c r="F42" s="45">
        <f t="shared" si="0"/>
        <v>761950.36</v>
      </c>
    </row>
    <row r="43" spans="1:6" s="4" customFormat="1" ht="46.5" customHeight="1">
      <c r="A43" s="59" t="s">
        <v>408</v>
      </c>
      <c r="B43" s="51" t="s">
        <v>177</v>
      </c>
      <c r="C43" s="52" t="s">
        <v>410</v>
      </c>
      <c r="D43" s="57">
        <f>D44</f>
        <v>106200</v>
      </c>
      <c r="E43" s="57">
        <f>E44</f>
        <v>7887.52</v>
      </c>
      <c r="F43" s="45">
        <f t="shared" si="0"/>
        <v>98312.48</v>
      </c>
    </row>
    <row r="44" spans="1:6" s="4" customFormat="1" ht="71.25" customHeight="1">
      <c r="A44" s="54" t="s">
        <v>74</v>
      </c>
      <c r="B44" s="55" t="s">
        <v>177</v>
      </c>
      <c r="C44" s="56" t="s">
        <v>409</v>
      </c>
      <c r="D44" s="57">
        <v>106200</v>
      </c>
      <c r="E44" s="57">
        <v>7887.52</v>
      </c>
      <c r="F44" s="45">
        <f t="shared" si="0"/>
        <v>98312.48</v>
      </c>
    </row>
    <row r="45" spans="1:6" s="4" customFormat="1" ht="36" customHeight="1">
      <c r="A45" s="54" t="s">
        <v>411</v>
      </c>
      <c r="B45" s="55" t="s">
        <v>177</v>
      </c>
      <c r="C45" s="56" t="s">
        <v>412</v>
      </c>
      <c r="D45" s="57">
        <f>D46</f>
        <v>667000</v>
      </c>
      <c r="E45" s="57">
        <f>E46</f>
        <v>3362.12</v>
      </c>
      <c r="F45" s="45">
        <f>F46</f>
        <v>663637.88</v>
      </c>
    </row>
    <row r="46" spans="1:6" s="4" customFormat="1" ht="37.5" customHeight="1">
      <c r="A46" s="54" t="s">
        <v>414</v>
      </c>
      <c r="B46" s="55"/>
      <c r="C46" s="56" t="s">
        <v>413</v>
      </c>
      <c r="D46" s="57">
        <v>667000</v>
      </c>
      <c r="E46" s="57">
        <v>3362.12</v>
      </c>
      <c r="F46" s="45">
        <f>D46-E46</f>
        <v>663637.88</v>
      </c>
    </row>
    <row r="47" spans="1:6" s="4" customFormat="1" ht="29.25" customHeight="1">
      <c r="A47" s="54" t="s">
        <v>75</v>
      </c>
      <c r="B47" s="55" t="s">
        <v>177</v>
      </c>
      <c r="C47" s="56" t="s">
        <v>146</v>
      </c>
      <c r="D47" s="57">
        <f>D48</f>
        <v>3300</v>
      </c>
      <c r="E47" s="61">
        <f>E48</f>
        <v>0</v>
      </c>
      <c r="F47" s="45">
        <f t="shared" si="0"/>
        <v>3300</v>
      </c>
    </row>
    <row r="48" spans="1:6" s="4" customFormat="1" ht="51" customHeight="1">
      <c r="A48" s="59" t="s">
        <v>99</v>
      </c>
      <c r="B48" s="51" t="s">
        <v>177</v>
      </c>
      <c r="C48" s="52" t="s">
        <v>147</v>
      </c>
      <c r="D48" s="57">
        <f>D49</f>
        <v>3300</v>
      </c>
      <c r="E48" s="58">
        <f>E49</f>
        <v>0</v>
      </c>
      <c r="F48" s="45">
        <f t="shared" si="0"/>
        <v>3300</v>
      </c>
    </row>
    <row r="49" spans="1:6" s="4" customFormat="1" ht="88.5" customHeight="1">
      <c r="A49" s="54" t="s">
        <v>76</v>
      </c>
      <c r="B49" s="55" t="s">
        <v>177</v>
      </c>
      <c r="C49" s="56" t="s">
        <v>148</v>
      </c>
      <c r="D49" s="57">
        <v>3300</v>
      </c>
      <c r="E49" s="58"/>
      <c r="F49" s="45">
        <f t="shared" si="0"/>
        <v>3300</v>
      </c>
    </row>
    <row r="50" spans="1:6" s="4" customFormat="1" ht="47.25" customHeight="1">
      <c r="A50" s="54" t="s">
        <v>350</v>
      </c>
      <c r="B50" s="55" t="s">
        <v>177</v>
      </c>
      <c r="C50" s="56" t="s">
        <v>357</v>
      </c>
      <c r="D50" s="57">
        <f aca="true" t="shared" si="1" ref="D50:E52">D51</f>
        <v>0</v>
      </c>
      <c r="E50" s="57">
        <f t="shared" si="1"/>
        <v>1</v>
      </c>
      <c r="F50" s="45" t="s">
        <v>163</v>
      </c>
    </row>
    <row r="51" spans="1:6" s="4" customFormat="1" ht="19.5" customHeight="1">
      <c r="A51" s="54" t="s">
        <v>72</v>
      </c>
      <c r="B51" s="55" t="s">
        <v>177</v>
      </c>
      <c r="C51" s="56" t="s">
        <v>358</v>
      </c>
      <c r="D51" s="57">
        <f t="shared" si="1"/>
        <v>0</v>
      </c>
      <c r="E51" s="57">
        <f t="shared" si="1"/>
        <v>1</v>
      </c>
      <c r="F51" s="45" t="s">
        <v>163</v>
      </c>
    </row>
    <row r="52" spans="1:6" s="4" customFormat="1" ht="30.75" customHeight="1">
      <c r="A52" s="54" t="s">
        <v>349</v>
      </c>
      <c r="B52" s="55" t="s">
        <v>177</v>
      </c>
      <c r="C52" s="56" t="s">
        <v>359</v>
      </c>
      <c r="D52" s="57">
        <f t="shared" si="1"/>
        <v>0</v>
      </c>
      <c r="E52" s="57">
        <f>E53</f>
        <v>1</v>
      </c>
      <c r="F52" s="45" t="s">
        <v>163</v>
      </c>
    </row>
    <row r="53" spans="1:6" s="4" customFormat="1" ht="43.5" customHeight="1">
      <c r="A53" s="54" t="s">
        <v>348</v>
      </c>
      <c r="B53" s="55" t="s">
        <v>177</v>
      </c>
      <c r="C53" s="56" t="s">
        <v>360</v>
      </c>
      <c r="D53" s="57">
        <v>0</v>
      </c>
      <c r="E53" s="58">
        <v>1</v>
      </c>
      <c r="F53" s="45" t="s">
        <v>163</v>
      </c>
    </row>
    <row r="54" spans="1:6" s="4" customFormat="1" ht="55.5" customHeight="1">
      <c r="A54" s="54" t="s">
        <v>77</v>
      </c>
      <c r="B54" s="55" t="s">
        <v>177</v>
      </c>
      <c r="C54" s="56" t="s">
        <v>149</v>
      </c>
      <c r="D54" s="57">
        <f>D55</f>
        <v>318800</v>
      </c>
      <c r="E54" s="60">
        <f>E55</f>
        <v>0</v>
      </c>
      <c r="F54" s="45">
        <f t="shared" si="0"/>
        <v>318800</v>
      </c>
    </row>
    <row r="55" spans="1:6" s="4" customFormat="1" ht="101.25" customHeight="1">
      <c r="A55" s="59" t="s">
        <v>213</v>
      </c>
      <c r="B55" s="51" t="s">
        <v>177</v>
      </c>
      <c r="C55" s="52" t="s">
        <v>150</v>
      </c>
      <c r="D55" s="57">
        <f>D62</f>
        <v>318800</v>
      </c>
      <c r="E55" s="57">
        <f>E62</f>
        <v>0</v>
      </c>
      <c r="F55" s="45">
        <f t="shared" si="0"/>
        <v>318800</v>
      </c>
    </row>
    <row r="56" spans="1:6" s="4" customFormat="1" ht="96.75" customHeight="1" hidden="1">
      <c r="A56" s="54" t="s">
        <v>182</v>
      </c>
      <c r="B56" s="62" t="s">
        <v>177</v>
      </c>
      <c r="C56" s="63" t="s">
        <v>183</v>
      </c>
      <c r="D56" s="60" t="str">
        <f>D57</f>
        <v>-</v>
      </c>
      <c r="E56" s="57"/>
      <c r="F56" s="45" t="e">
        <f t="shared" si="0"/>
        <v>#VALUE!</v>
      </c>
    </row>
    <row r="57" spans="1:6" s="4" customFormat="1" ht="90.75" customHeight="1" hidden="1">
      <c r="A57" s="54" t="s">
        <v>184</v>
      </c>
      <c r="B57" s="62" t="s">
        <v>177</v>
      </c>
      <c r="C57" s="63" t="s">
        <v>185</v>
      </c>
      <c r="D57" s="60" t="s">
        <v>163</v>
      </c>
      <c r="E57" s="57"/>
      <c r="F57" s="45" t="e">
        <f t="shared" si="0"/>
        <v>#VALUE!</v>
      </c>
    </row>
    <row r="58" spans="1:6" s="4" customFormat="1" ht="30" customHeight="1" hidden="1">
      <c r="A58" s="64" t="s">
        <v>194</v>
      </c>
      <c r="B58" s="51" t="s">
        <v>177</v>
      </c>
      <c r="C58" s="52" t="s">
        <v>195</v>
      </c>
      <c r="D58" s="57" t="str">
        <f>D59</f>
        <v>-</v>
      </c>
      <c r="E58" s="57"/>
      <c r="F58" s="45" t="e">
        <f t="shared" si="0"/>
        <v>#VALUE!</v>
      </c>
    </row>
    <row r="59" spans="1:6" s="4" customFormat="1" ht="57.75" customHeight="1" hidden="1">
      <c r="A59" s="59" t="s">
        <v>196</v>
      </c>
      <c r="B59" s="51" t="s">
        <v>177</v>
      </c>
      <c r="C59" s="52" t="s">
        <v>197</v>
      </c>
      <c r="D59" s="57" t="str">
        <f>D60</f>
        <v>-</v>
      </c>
      <c r="E59" s="57"/>
      <c r="F59" s="45" t="e">
        <f t="shared" si="0"/>
        <v>#VALUE!</v>
      </c>
    </row>
    <row r="60" spans="1:6" s="4" customFormat="1" ht="33.75" customHeight="1" hidden="1">
      <c r="A60" s="59" t="s">
        <v>198</v>
      </c>
      <c r="B60" s="51" t="s">
        <v>177</v>
      </c>
      <c r="C60" s="52" t="s">
        <v>199</v>
      </c>
      <c r="D60" s="57" t="str">
        <f>D61</f>
        <v>-</v>
      </c>
      <c r="E60" s="57"/>
      <c r="F60" s="45" t="e">
        <f t="shared" si="0"/>
        <v>#VALUE!</v>
      </c>
    </row>
    <row r="61" spans="1:6" s="4" customFormat="1" ht="45" customHeight="1" hidden="1">
      <c r="A61" s="59" t="s">
        <v>200</v>
      </c>
      <c r="B61" s="51" t="s">
        <v>177</v>
      </c>
      <c r="C61" s="52" t="s">
        <v>201</v>
      </c>
      <c r="D61" s="57" t="s">
        <v>163</v>
      </c>
      <c r="E61" s="57"/>
      <c r="F61" s="45" t="e">
        <f t="shared" si="0"/>
        <v>#VALUE!</v>
      </c>
    </row>
    <row r="62" spans="1:6" s="4" customFormat="1" ht="45" customHeight="1">
      <c r="A62" s="59" t="s">
        <v>316</v>
      </c>
      <c r="B62" s="51" t="s">
        <v>177</v>
      </c>
      <c r="C62" s="52" t="s">
        <v>318</v>
      </c>
      <c r="D62" s="57">
        <f>D63</f>
        <v>318800</v>
      </c>
      <c r="E62" s="57">
        <f>E63</f>
        <v>0</v>
      </c>
      <c r="F62" s="45">
        <f t="shared" si="0"/>
        <v>318800</v>
      </c>
    </row>
    <row r="63" spans="1:6" s="4" customFormat="1" ht="45" customHeight="1">
      <c r="A63" s="59" t="s">
        <v>317</v>
      </c>
      <c r="B63" s="51" t="s">
        <v>177</v>
      </c>
      <c r="C63" s="52" t="s">
        <v>319</v>
      </c>
      <c r="D63" s="57">
        <v>318800</v>
      </c>
      <c r="E63" s="57"/>
      <c r="F63" s="45">
        <f t="shared" si="0"/>
        <v>318800</v>
      </c>
    </row>
    <row r="64" spans="1:6" s="4" customFormat="1" ht="33.75" customHeight="1" hidden="1">
      <c r="A64" s="59" t="s">
        <v>378</v>
      </c>
      <c r="B64" s="51" t="s">
        <v>177</v>
      </c>
      <c r="C64" s="52" t="s">
        <v>382</v>
      </c>
      <c r="D64" s="57">
        <f>D65</f>
        <v>0</v>
      </c>
      <c r="E64" s="57"/>
      <c r="F64" s="45"/>
    </row>
    <row r="65" spans="1:6" s="4" customFormat="1" ht="64.5" customHeight="1" hidden="1">
      <c r="A65" s="59" t="s">
        <v>379</v>
      </c>
      <c r="B65" s="51" t="s">
        <v>177</v>
      </c>
      <c r="C65" s="52" t="s">
        <v>383</v>
      </c>
      <c r="D65" s="57">
        <f>D66</f>
        <v>0</v>
      </c>
      <c r="E65" s="57"/>
      <c r="F65" s="45"/>
    </row>
    <row r="66" spans="1:6" s="4" customFormat="1" ht="41.25" customHeight="1" hidden="1">
      <c r="A66" s="59" t="s">
        <v>380</v>
      </c>
      <c r="B66" s="51" t="s">
        <v>177</v>
      </c>
      <c r="C66" s="52" t="s">
        <v>384</v>
      </c>
      <c r="D66" s="57">
        <f>D67</f>
        <v>0</v>
      </c>
      <c r="E66" s="57"/>
      <c r="F66" s="45"/>
    </row>
    <row r="67" spans="1:6" s="4" customFormat="1" ht="45" customHeight="1" hidden="1">
      <c r="A67" s="59" t="s">
        <v>381</v>
      </c>
      <c r="B67" s="51" t="s">
        <v>177</v>
      </c>
      <c r="C67" s="52" t="s">
        <v>385</v>
      </c>
      <c r="D67" s="57"/>
      <c r="E67" s="57"/>
      <c r="F67" s="45"/>
    </row>
    <row r="68" spans="1:6" s="4" customFormat="1" ht="67.5" hidden="1">
      <c r="A68" s="59" t="s">
        <v>273</v>
      </c>
      <c r="B68" s="55" t="s">
        <v>177</v>
      </c>
      <c r="C68" s="52" t="s">
        <v>275</v>
      </c>
      <c r="D68" s="57">
        <v>0</v>
      </c>
      <c r="E68" s="57"/>
      <c r="F68" s="45" t="s">
        <v>163</v>
      </c>
    </row>
    <row r="69" spans="1:6" s="4" customFormat="1" ht="22.5">
      <c r="A69" s="59" t="s">
        <v>274</v>
      </c>
      <c r="B69" s="55"/>
      <c r="C69" s="52" t="s">
        <v>436</v>
      </c>
      <c r="D69" s="57">
        <f>D70+D73</f>
        <v>53700</v>
      </c>
      <c r="E69" s="57">
        <f>E70+E73</f>
        <v>0</v>
      </c>
      <c r="F69" s="45">
        <f t="shared" si="0"/>
        <v>53700</v>
      </c>
    </row>
    <row r="70" spans="1:6" s="4" customFormat="1" ht="33.75">
      <c r="A70" s="59" t="s">
        <v>421</v>
      </c>
      <c r="B70" s="55" t="s">
        <v>177</v>
      </c>
      <c r="C70" s="52" t="s">
        <v>437</v>
      </c>
      <c r="D70" s="57">
        <f>D71</f>
        <v>53700</v>
      </c>
      <c r="E70" s="57">
        <f>E71</f>
        <v>0</v>
      </c>
      <c r="F70" s="45">
        <f t="shared" si="0"/>
        <v>53700</v>
      </c>
    </row>
    <row r="71" spans="1:6" s="4" customFormat="1" ht="33" customHeight="1">
      <c r="A71" s="59" t="s">
        <v>422</v>
      </c>
      <c r="B71" s="55" t="s">
        <v>177</v>
      </c>
      <c r="C71" s="52" t="s">
        <v>438</v>
      </c>
      <c r="D71" s="57">
        <v>53700</v>
      </c>
      <c r="E71" s="57"/>
      <c r="F71" s="45">
        <f t="shared" si="0"/>
        <v>53700</v>
      </c>
    </row>
    <row r="72" spans="1:6" s="4" customFormat="1" ht="43.5" customHeight="1" hidden="1">
      <c r="A72" s="59" t="s">
        <v>454</v>
      </c>
      <c r="B72" s="55" t="s">
        <v>177</v>
      </c>
      <c r="C72" s="52" t="s">
        <v>457</v>
      </c>
      <c r="D72" s="57">
        <f>D73</f>
        <v>0</v>
      </c>
      <c r="E72" s="57">
        <f>E73</f>
        <v>0</v>
      </c>
      <c r="F72" s="45">
        <f t="shared" si="0"/>
        <v>0</v>
      </c>
    </row>
    <row r="73" spans="1:6" s="4" customFormat="1" ht="32.25" customHeight="1" hidden="1">
      <c r="A73" s="59" t="s">
        <v>273</v>
      </c>
      <c r="B73" s="55" t="s">
        <v>177</v>
      </c>
      <c r="C73" s="52" t="s">
        <v>439</v>
      </c>
      <c r="D73" s="57"/>
      <c r="E73" s="57"/>
      <c r="F73" s="45">
        <f t="shared" si="0"/>
        <v>0</v>
      </c>
    </row>
    <row r="74" spans="1:6" s="4" customFormat="1" ht="27.75" customHeight="1" hidden="1">
      <c r="A74" s="59" t="s">
        <v>434</v>
      </c>
      <c r="B74" s="55" t="s">
        <v>177</v>
      </c>
      <c r="C74" s="52" t="s">
        <v>435</v>
      </c>
      <c r="D74" s="57"/>
      <c r="E74" s="57"/>
      <c r="F74" s="45"/>
    </row>
    <row r="75" spans="1:6" s="4" customFormat="1" ht="19.5" customHeight="1" hidden="1">
      <c r="A75" s="59" t="s">
        <v>440</v>
      </c>
      <c r="B75" s="55" t="s">
        <v>177</v>
      </c>
      <c r="C75" s="52" t="s">
        <v>441</v>
      </c>
      <c r="D75" s="57"/>
      <c r="E75" s="57"/>
      <c r="F75" s="45"/>
    </row>
    <row r="76" spans="1:6" s="4" customFormat="1" ht="32.25" customHeight="1" hidden="1">
      <c r="A76" s="59" t="s">
        <v>442</v>
      </c>
      <c r="B76" s="55" t="s">
        <v>177</v>
      </c>
      <c r="C76" s="52" t="s">
        <v>443</v>
      </c>
      <c r="D76" s="57"/>
      <c r="E76" s="57"/>
      <c r="F76" s="45"/>
    </row>
    <row r="77" spans="1:6" s="4" customFormat="1" ht="21" customHeight="1" hidden="1">
      <c r="A77" s="59" t="s">
        <v>426</v>
      </c>
      <c r="B77" s="55"/>
      <c r="C77" s="52" t="s">
        <v>428</v>
      </c>
      <c r="D77" s="57"/>
      <c r="E77" s="57"/>
      <c r="F77" s="45"/>
    </row>
    <row r="78" spans="1:6" s="4" customFormat="1" ht="29.25" customHeight="1" hidden="1">
      <c r="A78" s="59" t="s">
        <v>427</v>
      </c>
      <c r="B78" s="55" t="s">
        <v>177</v>
      </c>
      <c r="C78" s="52" t="s">
        <v>429</v>
      </c>
      <c r="D78" s="57"/>
      <c r="E78" s="57"/>
      <c r="F78" s="45"/>
    </row>
    <row r="79" spans="1:6" s="4" customFormat="1" ht="24.75" customHeight="1" hidden="1">
      <c r="A79" s="105" t="s">
        <v>424</v>
      </c>
      <c r="B79" s="55" t="s">
        <v>177</v>
      </c>
      <c r="C79" s="52" t="s">
        <v>425</v>
      </c>
      <c r="D79" s="57"/>
      <c r="E79" s="57"/>
      <c r="F79" s="45"/>
    </row>
    <row r="80" spans="1:6" s="4" customFormat="1" ht="27.75" customHeight="1">
      <c r="A80" s="65" t="s">
        <v>78</v>
      </c>
      <c r="B80" s="55" t="s">
        <v>177</v>
      </c>
      <c r="C80" s="56" t="s">
        <v>151</v>
      </c>
      <c r="D80" s="57">
        <f>D81</f>
        <v>5102800</v>
      </c>
      <c r="E80" s="57">
        <f>E81</f>
        <v>0</v>
      </c>
      <c r="F80" s="45">
        <f t="shared" si="0"/>
        <v>5102800</v>
      </c>
    </row>
    <row r="81" spans="1:6" s="4" customFormat="1" ht="38.25" customHeight="1">
      <c r="A81" s="50" t="s">
        <v>100</v>
      </c>
      <c r="B81" s="51" t="s">
        <v>177</v>
      </c>
      <c r="C81" s="52" t="s">
        <v>152</v>
      </c>
      <c r="D81" s="57">
        <f>D90+D85+D84</f>
        <v>5102800</v>
      </c>
      <c r="E81" s="57">
        <f>E90+E85+E84</f>
        <v>0</v>
      </c>
      <c r="F81" s="45">
        <f t="shared" si="0"/>
        <v>5102800</v>
      </c>
    </row>
    <row r="82" spans="1:6" s="4" customFormat="1" ht="38.25" customHeight="1">
      <c r="A82" s="50" t="s">
        <v>270</v>
      </c>
      <c r="B82" s="51" t="s">
        <v>177</v>
      </c>
      <c r="C82" s="52" t="s">
        <v>267</v>
      </c>
      <c r="D82" s="57">
        <f>D83</f>
        <v>4813800</v>
      </c>
      <c r="E82" s="57">
        <f>E83</f>
        <v>0</v>
      </c>
      <c r="F82" s="45">
        <f t="shared" si="0"/>
        <v>4813800</v>
      </c>
    </row>
    <row r="83" spans="1:6" s="4" customFormat="1" ht="38.25" customHeight="1">
      <c r="A83" s="50" t="s">
        <v>271</v>
      </c>
      <c r="B83" s="51" t="s">
        <v>177</v>
      </c>
      <c r="C83" s="52" t="s">
        <v>268</v>
      </c>
      <c r="D83" s="57">
        <f>D84</f>
        <v>4813800</v>
      </c>
      <c r="E83" s="57">
        <f>E84</f>
        <v>0</v>
      </c>
      <c r="F83" s="45">
        <f t="shared" si="0"/>
        <v>4813800</v>
      </c>
    </row>
    <row r="84" spans="1:6" s="4" customFormat="1" ht="38.25" customHeight="1">
      <c r="A84" s="50" t="s">
        <v>272</v>
      </c>
      <c r="B84" s="51" t="s">
        <v>177</v>
      </c>
      <c r="C84" s="52" t="s">
        <v>269</v>
      </c>
      <c r="D84" s="57">
        <v>4813800</v>
      </c>
      <c r="E84" s="57"/>
      <c r="F84" s="45">
        <f t="shared" si="0"/>
        <v>4813800</v>
      </c>
    </row>
    <row r="85" spans="1:6" s="9" customFormat="1" ht="27.75" customHeight="1">
      <c r="A85" s="50" t="s">
        <v>101</v>
      </c>
      <c r="B85" s="51" t="s">
        <v>177</v>
      </c>
      <c r="C85" s="52" t="s">
        <v>153</v>
      </c>
      <c r="D85" s="57">
        <f>D86+D88</f>
        <v>175000</v>
      </c>
      <c r="E85" s="57">
        <f>E86+E88</f>
        <v>0</v>
      </c>
      <c r="F85" s="45">
        <f t="shared" si="0"/>
        <v>175000</v>
      </c>
    </row>
    <row r="86" spans="1:6" s="9" customFormat="1" ht="35.25" customHeight="1">
      <c r="A86" s="50" t="s">
        <v>102</v>
      </c>
      <c r="B86" s="51" t="s">
        <v>177</v>
      </c>
      <c r="C86" s="52" t="s">
        <v>154</v>
      </c>
      <c r="D86" s="57">
        <f>D87</f>
        <v>174800</v>
      </c>
      <c r="E86" s="57">
        <f>E87</f>
        <v>0</v>
      </c>
      <c r="F86" s="45">
        <f t="shared" si="0"/>
        <v>174800</v>
      </c>
    </row>
    <row r="87" spans="1:6" s="9" customFormat="1" ht="48.75" customHeight="1">
      <c r="A87" s="50" t="s">
        <v>134</v>
      </c>
      <c r="B87" s="51" t="s">
        <v>177</v>
      </c>
      <c r="C87" s="52" t="s">
        <v>155</v>
      </c>
      <c r="D87" s="57">
        <v>174800</v>
      </c>
      <c r="E87" s="57"/>
      <c r="F87" s="45">
        <f t="shared" si="0"/>
        <v>174800</v>
      </c>
    </row>
    <row r="88" spans="1:6" s="9" customFormat="1" ht="36.75" customHeight="1">
      <c r="A88" s="65" t="s">
        <v>202</v>
      </c>
      <c r="B88" s="55" t="s">
        <v>177</v>
      </c>
      <c r="C88" s="56" t="s">
        <v>156</v>
      </c>
      <c r="D88" s="57">
        <f>D89</f>
        <v>200</v>
      </c>
      <c r="E88" s="57">
        <f>E89</f>
        <v>0</v>
      </c>
      <c r="F88" s="45">
        <f t="shared" si="0"/>
        <v>200</v>
      </c>
    </row>
    <row r="89" spans="1:6" ht="36.75" customHeight="1">
      <c r="A89" s="65" t="s">
        <v>203</v>
      </c>
      <c r="B89" s="55" t="s">
        <v>177</v>
      </c>
      <c r="C89" s="56" t="s">
        <v>157</v>
      </c>
      <c r="D89" s="57">
        <v>200</v>
      </c>
      <c r="E89" s="57"/>
      <c r="F89" s="45">
        <f t="shared" si="0"/>
        <v>200</v>
      </c>
    </row>
    <row r="90" spans="1:6" ht="12.75">
      <c r="A90" s="50" t="s">
        <v>109</v>
      </c>
      <c r="B90" s="51" t="s">
        <v>177</v>
      </c>
      <c r="C90" s="52" t="s">
        <v>204</v>
      </c>
      <c r="D90" s="57">
        <f>D93</f>
        <v>114000</v>
      </c>
      <c r="E90" s="57">
        <f>E93</f>
        <v>0</v>
      </c>
      <c r="F90" s="45">
        <f>D90-E90</f>
        <v>114000</v>
      </c>
    </row>
    <row r="91" spans="1:6" ht="72" customHeight="1" hidden="1">
      <c r="A91" s="50" t="s">
        <v>392</v>
      </c>
      <c r="B91" s="51" t="s">
        <v>177</v>
      </c>
      <c r="C91" s="52" t="s">
        <v>396</v>
      </c>
      <c r="D91" s="57"/>
      <c r="E91" s="57"/>
      <c r="F91" s="45"/>
    </row>
    <row r="92" spans="1:6" ht="71.25" customHeight="1" hidden="1">
      <c r="A92" s="50" t="s">
        <v>392</v>
      </c>
      <c r="B92" s="51" t="s">
        <v>177</v>
      </c>
      <c r="C92" s="52" t="s">
        <v>391</v>
      </c>
      <c r="D92" s="57"/>
      <c r="E92" s="57"/>
      <c r="F92" s="45"/>
    </row>
    <row r="93" spans="1:6" ht="22.5">
      <c r="A93" s="50" t="s">
        <v>57</v>
      </c>
      <c r="B93" s="51" t="s">
        <v>177</v>
      </c>
      <c r="C93" s="52" t="s">
        <v>58</v>
      </c>
      <c r="D93" s="57">
        <f>D94</f>
        <v>114000</v>
      </c>
      <c r="E93" s="57">
        <f>E94</f>
        <v>0</v>
      </c>
      <c r="F93" s="45">
        <f>D93-E93</f>
        <v>114000</v>
      </c>
    </row>
    <row r="94" spans="1:6" ht="28.5" customHeight="1">
      <c r="A94" s="65" t="s">
        <v>56</v>
      </c>
      <c r="B94" s="51" t="s">
        <v>177</v>
      </c>
      <c r="C94" s="56" t="s">
        <v>158</v>
      </c>
      <c r="D94" s="57">
        <v>114000</v>
      </c>
      <c r="E94" s="57"/>
      <c r="F94" s="45">
        <f>D94-E94</f>
        <v>114000</v>
      </c>
    </row>
    <row r="95" spans="1:6" ht="82.5" customHeight="1" hidden="1">
      <c r="A95" s="90" t="s">
        <v>374</v>
      </c>
      <c r="B95" s="51" t="s">
        <v>177</v>
      </c>
      <c r="C95" s="92" t="s">
        <v>376</v>
      </c>
      <c r="D95" s="57"/>
      <c r="E95" s="57"/>
      <c r="F95" s="53"/>
    </row>
    <row r="96" spans="1:6" ht="97.5" customHeight="1" hidden="1">
      <c r="A96" s="91" t="s">
        <v>375</v>
      </c>
      <c r="B96" s="51" t="s">
        <v>177</v>
      </c>
      <c r="C96" s="92" t="s">
        <v>377</v>
      </c>
      <c r="D96" s="57"/>
      <c r="E96" s="57"/>
      <c r="F96" s="53"/>
    </row>
    <row r="97" spans="4:6" ht="12.75">
      <c r="D97" s="21"/>
      <c r="E97" s="21"/>
      <c r="F97" s="22"/>
    </row>
  </sheetData>
  <sheetProtection/>
  <mergeCells count="5">
    <mergeCell ref="A11:F11"/>
    <mergeCell ref="C1:F1"/>
    <mergeCell ref="A3:E3"/>
    <mergeCell ref="B4:C4"/>
    <mergeCell ref="A7:C7"/>
  </mergeCells>
  <printOptions/>
  <pageMargins left="0.7480314960629921" right="0.7480314960629921" top="0.5905511811023623" bottom="0.5905511811023623" header="0.5118110236220472" footer="0.5118110236220472"/>
  <pageSetup fitToHeight="0"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indexed="14"/>
  </sheetPr>
  <dimension ref="B1:J228"/>
  <sheetViews>
    <sheetView zoomScaleSheetLayoutView="100" zoomScalePageLayoutView="0" workbookViewId="0" topLeftCell="A1">
      <selection activeCell="E200" sqref="E200"/>
    </sheetView>
  </sheetViews>
  <sheetFormatPr defaultColWidth="8.875" defaultRowHeight="12.75"/>
  <cols>
    <col min="1" max="1" width="8.875" style="10" customWidth="1"/>
    <col min="2" max="2" width="36.375" style="12" customWidth="1"/>
    <col min="3" max="3" width="5.75390625" style="10" bestFit="1" customWidth="1"/>
    <col min="4" max="4" width="21.875" style="10" customWidth="1"/>
    <col min="5" max="5" width="14.625" style="10" customWidth="1"/>
    <col min="6" max="6" width="14.375" style="10" customWidth="1"/>
    <col min="7" max="7" width="11.625" style="10" customWidth="1"/>
    <col min="8" max="16384" width="8.875" style="10" customWidth="1"/>
  </cols>
  <sheetData>
    <row r="1" spans="2:7" ht="21" customHeight="1">
      <c r="B1" s="121" t="s">
        <v>79</v>
      </c>
      <c r="C1" s="122"/>
      <c r="D1" s="122"/>
      <c r="E1" s="122"/>
      <c r="F1" s="122"/>
      <c r="G1" s="122"/>
    </row>
    <row r="2" spans="2:7" ht="60" customHeight="1">
      <c r="B2" s="66" t="s">
        <v>63</v>
      </c>
      <c r="C2" s="66" t="s">
        <v>64</v>
      </c>
      <c r="D2" s="66" t="s">
        <v>80</v>
      </c>
      <c r="E2" s="37" t="s">
        <v>160</v>
      </c>
      <c r="F2" s="66" t="s">
        <v>81</v>
      </c>
      <c r="G2" s="66" t="s">
        <v>94</v>
      </c>
    </row>
    <row r="3" spans="2:7" s="11" customFormat="1" ht="11.25">
      <c r="B3" s="66">
        <v>1</v>
      </c>
      <c r="C3" s="66">
        <v>2</v>
      </c>
      <c r="D3" s="66">
        <v>3</v>
      </c>
      <c r="E3" s="66" t="s">
        <v>67</v>
      </c>
      <c r="F3" s="66" t="s">
        <v>68</v>
      </c>
      <c r="G3" s="66" t="s">
        <v>82</v>
      </c>
    </row>
    <row r="4" spans="2:9" ht="11.25">
      <c r="B4" s="67" t="s">
        <v>167</v>
      </c>
      <c r="C4" s="68">
        <v>200</v>
      </c>
      <c r="D4" s="69"/>
      <c r="E4" s="72">
        <f>E6+E123+E138+E155+E183+E199+E220</f>
        <v>8443500</v>
      </c>
      <c r="F4" s="72">
        <f>F6+F123+F138+F155+F183+F199+F220</f>
        <v>357025.20999999996</v>
      </c>
      <c r="G4" s="72">
        <f>E4-F4</f>
        <v>8086474.79</v>
      </c>
      <c r="I4" s="14"/>
    </row>
    <row r="5" spans="2:9" ht="24" customHeight="1">
      <c r="B5" s="67" t="s">
        <v>364</v>
      </c>
      <c r="C5" s="68">
        <v>200</v>
      </c>
      <c r="D5" s="70" t="s">
        <v>460</v>
      </c>
      <c r="E5" s="72">
        <f>E4</f>
        <v>8443500</v>
      </c>
      <c r="F5" s="72">
        <f>F4</f>
        <v>357025.20999999996</v>
      </c>
      <c r="G5" s="72">
        <f>E5-F5</f>
        <v>8086474.79</v>
      </c>
      <c r="I5" s="14"/>
    </row>
    <row r="6" spans="2:10" ht="17.25" customHeight="1">
      <c r="B6" s="67" t="s">
        <v>366</v>
      </c>
      <c r="C6" s="68">
        <v>200</v>
      </c>
      <c r="D6" s="70" t="s">
        <v>461</v>
      </c>
      <c r="E6" s="72">
        <f>E7+E18+E61+E66+E72</f>
        <v>4298200</v>
      </c>
      <c r="F6" s="72">
        <f>F7+F18+F61+F66+F73</f>
        <v>101188.57</v>
      </c>
      <c r="G6" s="72">
        <f aca="true" t="shared" si="0" ref="G6:G16">E6-F6</f>
        <v>4197011.43</v>
      </c>
      <c r="I6" s="16"/>
      <c r="J6" s="14"/>
    </row>
    <row r="7" spans="2:9" s="98" customFormat="1" ht="36.75" customHeight="1">
      <c r="B7" s="79" t="s">
        <v>103</v>
      </c>
      <c r="C7" s="97">
        <v>200</v>
      </c>
      <c r="D7" s="69" t="s">
        <v>462</v>
      </c>
      <c r="E7" s="110">
        <f>E10</f>
        <v>753500</v>
      </c>
      <c r="F7" s="110">
        <f>F10</f>
        <v>20000</v>
      </c>
      <c r="G7" s="72">
        <f t="shared" si="0"/>
        <v>733500</v>
      </c>
      <c r="I7" s="99"/>
    </row>
    <row r="8" spans="2:9" ht="50.25" customHeight="1" hidden="1">
      <c r="B8" s="67" t="s">
        <v>276</v>
      </c>
      <c r="C8" s="68">
        <v>200</v>
      </c>
      <c r="D8" s="70" t="s">
        <v>217</v>
      </c>
      <c r="E8" s="71">
        <f>E10</f>
        <v>753500</v>
      </c>
      <c r="F8" s="72">
        <f>F10</f>
        <v>20000</v>
      </c>
      <c r="G8" s="72">
        <f t="shared" si="0"/>
        <v>733500</v>
      </c>
      <c r="I8" s="14"/>
    </row>
    <row r="9" spans="2:9" ht="30" customHeight="1">
      <c r="B9" s="67" t="s">
        <v>276</v>
      </c>
      <c r="C9" s="68">
        <v>200</v>
      </c>
      <c r="D9" s="70" t="s">
        <v>463</v>
      </c>
      <c r="E9" s="71">
        <f>E10</f>
        <v>753500</v>
      </c>
      <c r="F9" s="72">
        <f>F10</f>
        <v>20000</v>
      </c>
      <c r="G9" s="72">
        <f t="shared" si="0"/>
        <v>733500</v>
      </c>
      <c r="I9" s="14"/>
    </row>
    <row r="10" spans="2:9" ht="16.5" customHeight="1">
      <c r="B10" s="67" t="s">
        <v>277</v>
      </c>
      <c r="C10" s="68">
        <v>200</v>
      </c>
      <c r="D10" s="70" t="s">
        <v>464</v>
      </c>
      <c r="E10" s="71">
        <f>E11</f>
        <v>753500</v>
      </c>
      <c r="F10" s="71">
        <f>F11</f>
        <v>20000</v>
      </c>
      <c r="G10" s="72">
        <f t="shared" si="0"/>
        <v>733500</v>
      </c>
      <c r="I10" s="14"/>
    </row>
    <row r="11" spans="2:9" ht="47.25" customHeight="1">
      <c r="B11" s="67" t="s">
        <v>278</v>
      </c>
      <c r="C11" s="68">
        <v>200</v>
      </c>
      <c r="D11" s="70" t="s">
        <v>473</v>
      </c>
      <c r="E11" s="71">
        <f>E14+E15+E16</f>
        <v>753500</v>
      </c>
      <c r="F11" s="71">
        <f>F14+F15+F16</f>
        <v>20000</v>
      </c>
      <c r="G11" s="72">
        <f t="shared" si="0"/>
        <v>733500</v>
      </c>
      <c r="I11" s="14"/>
    </row>
    <row r="12" spans="2:9" ht="76.5" customHeight="1" hidden="1">
      <c r="B12" s="67" t="s">
        <v>225</v>
      </c>
      <c r="C12" s="68">
        <v>200</v>
      </c>
      <c r="D12" s="70" t="s">
        <v>224</v>
      </c>
      <c r="E12" s="71" t="e">
        <f>E13</f>
        <v>#REF!</v>
      </c>
      <c r="F12" s="72">
        <f>F13</f>
        <v>20000</v>
      </c>
      <c r="G12" s="72" t="e">
        <f t="shared" si="0"/>
        <v>#REF!</v>
      </c>
      <c r="I12" s="14"/>
    </row>
    <row r="13" spans="2:9" ht="33.75" customHeight="1" hidden="1">
      <c r="B13" s="67" t="s">
        <v>218</v>
      </c>
      <c r="C13" s="68">
        <v>200</v>
      </c>
      <c r="D13" s="70" t="s">
        <v>214</v>
      </c>
      <c r="E13" s="71" t="e">
        <f>E14+#REF!</f>
        <v>#REF!</v>
      </c>
      <c r="F13" s="72">
        <f>F14</f>
        <v>20000</v>
      </c>
      <c r="G13" s="72" t="e">
        <f t="shared" si="0"/>
        <v>#REF!</v>
      </c>
      <c r="I13" s="14"/>
    </row>
    <row r="14" spans="2:9" ht="35.25" customHeight="1">
      <c r="B14" s="73" t="s">
        <v>361</v>
      </c>
      <c r="C14" s="68">
        <v>200</v>
      </c>
      <c r="D14" s="70" t="s">
        <v>465</v>
      </c>
      <c r="E14" s="71">
        <v>547300</v>
      </c>
      <c r="F14" s="72">
        <v>20000</v>
      </c>
      <c r="G14" s="72">
        <f t="shared" si="0"/>
        <v>527300</v>
      </c>
      <c r="I14" s="14"/>
    </row>
    <row r="15" spans="2:9" ht="31.5" customHeight="1">
      <c r="B15" s="67" t="s">
        <v>362</v>
      </c>
      <c r="C15" s="68">
        <v>200</v>
      </c>
      <c r="D15" s="70" t="s">
        <v>466</v>
      </c>
      <c r="E15" s="71">
        <v>41000</v>
      </c>
      <c r="F15" s="72">
        <f>F16</f>
        <v>0</v>
      </c>
      <c r="G15" s="72">
        <f t="shared" si="0"/>
        <v>41000</v>
      </c>
      <c r="I15" s="14"/>
    </row>
    <row r="16" spans="2:9" ht="45.75" customHeight="1">
      <c r="B16" s="67" t="s">
        <v>468</v>
      </c>
      <c r="C16" s="68">
        <v>200</v>
      </c>
      <c r="D16" s="70" t="s">
        <v>467</v>
      </c>
      <c r="E16" s="71">
        <v>165200</v>
      </c>
      <c r="F16" s="72"/>
      <c r="G16" s="72">
        <f t="shared" si="0"/>
        <v>165200</v>
      </c>
      <c r="I16" s="14"/>
    </row>
    <row r="17" spans="2:9" ht="0.75" customHeight="1" hidden="1">
      <c r="B17" s="74"/>
      <c r="C17" s="68">
        <v>200</v>
      </c>
      <c r="D17" s="70"/>
      <c r="E17" s="71"/>
      <c r="F17" s="83"/>
      <c r="G17" s="72"/>
      <c r="I17" s="14"/>
    </row>
    <row r="18" spans="2:9" s="98" customFormat="1" ht="45" customHeight="1">
      <c r="B18" s="79" t="s">
        <v>105</v>
      </c>
      <c r="C18" s="97">
        <v>200</v>
      </c>
      <c r="D18" s="69" t="s">
        <v>469</v>
      </c>
      <c r="E18" s="102">
        <f>E19+E45</f>
        <v>3068800</v>
      </c>
      <c r="F18" s="102">
        <f>F19+F45</f>
        <v>74557.94</v>
      </c>
      <c r="G18" s="102">
        <f aca="true" t="shared" si="1" ref="G18:G65">E18-F18</f>
        <v>2994242.06</v>
      </c>
      <c r="I18" s="99"/>
    </row>
    <row r="19" spans="2:9" ht="35.25" customHeight="1">
      <c r="B19" s="67" t="s">
        <v>279</v>
      </c>
      <c r="C19" s="68">
        <v>200</v>
      </c>
      <c r="D19" s="70" t="s">
        <v>470</v>
      </c>
      <c r="E19" s="72">
        <f>E20</f>
        <v>3068600</v>
      </c>
      <c r="F19" s="72">
        <f>F20</f>
        <v>74557.94</v>
      </c>
      <c r="G19" s="72">
        <f t="shared" si="1"/>
        <v>2994042.06</v>
      </c>
      <c r="I19" s="14"/>
    </row>
    <row r="20" spans="2:9" ht="59.25" customHeight="1">
      <c r="B20" s="67" t="s">
        <v>280</v>
      </c>
      <c r="C20" s="68">
        <v>200</v>
      </c>
      <c r="D20" s="70" t="s">
        <v>471</v>
      </c>
      <c r="E20" s="72">
        <f>E21+E28+E37</f>
        <v>3068600</v>
      </c>
      <c r="F20" s="72">
        <f>F21+F28+F37</f>
        <v>74557.94</v>
      </c>
      <c r="G20" s="72">
        <f t="shared" si="1"/>
        <v>2994042.06</v>
      </c>
      <c r="I20" s="14"/>
    </row>
    <row r="21" spans="2:9" ht="88.5" customHeight="1">
      <c r="B21" s="67" t="s">
        <v>281</v>
      </c>
      <c r="C21" s="68">
        <v>200</v>
      </c>
      <c r="D21" s="70" t="s">
        <v>472</v>
      </c>
      <c r="E21" s="72">
        <f>E24+E25+E26</f>
        <v>2556700</v>
      </c>
      <c r="F21" s="72">
        <f>F24+F25+F26</f>
        <v>51618.78</v>
      </c>
      <c r="G21" s="72">
        <f t="shared" si="1"/>
        <v>2505081.22</v>
      </c>
      <c r="I21" s="14"/>
    </row>
    <row r="22" spans="2:9" ht="77.25" customHeight="1" hidden="1">
      <c r="B22" s="67" t="s">
        <v>225</v>
      </c>
      <c r="C22" s="68"/>
      <c r="D22" s="70" t="s">
        <v>226</v>
      </c>
      <c r="E22" s="72" t="e">
        <f>E23</f>
        <v>#REF!</v>
      </c>
      <c r="F22" s="72" t="e">
        <f>F23</f>
        <v>#REF!</v>
      </c>
      <c r="G22" s="72" t="e">
        <f t="shared" si="1"/>
        <v>#REF!</v>
      </c>
      <c r="I22" s="14"/>
    </row>
    <row r="23" spans="2:9" ht="40.5" customHeight="1" hidden="1">
      <c r="B23" s="67" t="s">
        <v>218</v>
      </c>
      <c r="C23" s="68">
        <v>200</v>
      </c>
      <c r="D23" s="76" t="s">
        <v>215</v>
      </c>
      <c r="E23" s="72" t="e">
        <f>E24+#REF!</f>
        <v>#REF!</v>
      </c>
      <c r="F23" s="72" t="e">
        <f>F24+#REF!</f>
        <v>#REF!</v>
      </c>
      <c r="G23" s="72" t="e">
        <f t="shared" si="1"/>
        <v>#REF!</v>
      </c>
      <c r="I23" s="14"/>
    </row>
    <row r="24" spans="2:9" s="17" customFormat="1" ht="36.75" customHeight="1">
      <c r="B24" s="73" t="s">
        <v>361</v>
      </c>
      <c r="C24" s="68">
        <v>200</v>
      </c>
      <c r="D24" s="76" t="s">
        <v>474</v>
      </c>
      <c r="E24" s="72">
        <v>1848000</v>
      </c>
      <c r="F24" s="72">
        <v>51000</v>
      </c>
      <c r="G24" s="72">
        <f t="shared" si="1"/>
        <v>1797000</v>
      </c>
      <c r="I24" s="18"/>
    </row>
    <row r="25" spans="2:9" s="17" customFormat="1" ht="36" customHeight="1">
      <c r="B25" s="67" t="s">
        <v>362</v>
      </c>
      <c r="C25" s="68">
        <v>200</v>
      </c>
      <c r="D25" s="76" t="s">
        <v>475</v>
      </c>
      <c r="E25" s="72">
        <v>151000</v>
      </c>
      <c r="F25" s="72"/>
      <c r="G25" s="72">
        <f t="shared" si="1"/>
        <v>151000</v>
      </c>
      <c r="I25" s="18"/>
    </row>
    <row r="26" spans="2:9" s="17" customFormat="1" ht="45" customHeight="1">
      <c r="B26" s="67" t="s">
        <v>468</v>
      </c>
      <c r="C26" s="68">
        <v>200</v>
      </c>
      <c r="D26" s="76" t="s">
        <v>476</v>
      </c>
      <c r="E26" s="72">
        <v>557700</v>
      </c>
      <c r="F26" s="72">
        <v>618.78</v>
      </c>
      <c r="G26" s="72">
        <f t="shared" si="1"/>
        <v>557081.22</v>
      </c>
      <c r="I26" s="18"/>
    </row>
    <row r="27" spans="2:9" s="17" customFormat="1" ht="24" customHeight="1" hidden="1">
      <c r="B27" s="67" t="s">
        <v>164</v>
      </c>
      <c r="C27" s="68">
        <v>200</v>
      </c>
      <c r="D27" s="70" t="s">
        <v>216</v>
      </c>
      <c r="E27" s="71"/>
      <c r="F27" s="83"/>
      <c r="G27" s="72">
        <f t="shared" si="1"/>
        <v>0</v>
      </c>
      <c r="I27" s="18"/>
    </row>
    <row r="28" spans="2:9" s="17" customFormat="1" ht="93.75" customHeight="1">
      <c r="B28" s="67" t="s">
        <v>282</v>
      </c>
      <c r="C28" s="68">
        <v>200</v>
      </c>
      <c r="D28" s="70" t="s">
        <v>477</v>
      </c>
      <c r="E28" s="71">
        <f>E29+E34</f>
        <v>511900</v>
      </c>
      <c r="F28" s="71">
        <f>F29+F34</f>
        <v>22939.16</v>
      </c>
      <c r="G28" s="72">
        <f t="shared" si="1"/>
        <v>488960.84</v>
      </c>
      <c r="I28" s="18"/>
    </row>
    <row r="29" spans="2:9" s="17" customFormat="1" ht="68.25" customHeight="1" hidden="1">
      <c r="B29" s="67" t="s">
        <v>225</v>
      </c>
      <c r="C29" s="68">
        <v>200</v>
      </c>
      <c r="D29" s="70" t="s">
        <v>283</v>
      </c>
      <c r="E29" s="71">
        <f>E30</f>
        <v>0</v>
      </c>
      <c r="F29" s="84">
        <f>F30</f>
        <v>0</v>
      </c>
      <c r="G29" s="72">
        <f t="shared" si="1"/>
        <v>0</v>
      </c>
      <c r="I29" s="18"/>
    </row>
    <row r="30" spans="2:9" s="17" customFormat="1" ht="39.75" customHeight="1" hidden="1">
      <c r="B30" s="75" t="s">
        <v>362</v>
      </c>
      <c r="C30" s="68">
        <v>200</v>
      </c>
      <c r="D30" s="70" t="s">
        <v>367</v>
      </c>
      <c r="E30" s="71">
        <f>E31</f>
        <v>0</v>
      </c>
      <c r="F30" s="84">
        <f>F31</f>
        <v>0</v>
      </c>
      <c r="G30" s="72">
        <f t="shared" si="1"/>
        <v>0</v>
      </c>
      <c r="I30" s="18"/>
    </row>
    <row r="31" spans="2:9" s="17" customFormat="1" ht="26.25" customHeight="1" hidden="1">
      <c r="B31" s="67" t="s">
        <v>104</v>
      </c>
      <c r="C31" s="68">
        <v>200</v>
      </c>
      <c r="D31" s="70" t="s">
        <v>284</v>
      </c>
      <c r="E31" s="71">
        <f>E32+E33</f>
        <v>0</v>
      </c>
      <c r="F31" s="84">
        <f>F32+F33</f>
        <v>0</v>
      </c>
      <c r="G31" s="72">
        <f t="shared" si="1"/>
        <v>0</v>
      </c>
      <c r="I31" s="18"/>
    </row>
    <row r="32" spans="2:9" s="17" customFormat="1" ht="22.5" customHeight="1" hidden="1">
      <c r="B32" s="67" t="s">
        <v>84</v>
      </c>
      <c r="C32" s="68">
        <v>200</v>
      </c>
      <c r="D32" s="70" t="s">
        <v>285</v>
      </c>
      <c r="E32" s="71">
        <v>0</v>
      </c>
      <c r="F32" s="104">
        <v>0</v>
      </c>
      <c r="G32" s="72">
        <f t="shared" si="1"/>
        <v>0</v>
      </c>
      <c r="I32" s="18"/>
    </row>
    <row r="33" spans="2:9" s="17" customFormat="1" ht="21.75" customHeight="1" hidden="1">
      <c r="B33" s="67" t="s">
        <v>164</v>
      </c>
      <c r="C33" s="68">
        <v>200</v>
      </c>
      <c r="D33" s="70" t="s">
        <v>286</v>
      </c>
      <c r="E33" s="71"/>
      <c r="F33" s="78"/>
      <c r="G33" s="72"/>
      <c r="I33" s="18"/>
    </row>
    <row r="34" spans="2:9" s="17" customFormat="1" ht="42" customHeight="1" hidden="1">
      <c r="B34" s="67" t="s">
        <v>189</v>
      </c>
      <c r="C34" s="68">
        <v>200</v>
      </c>
      <c r="D34" s="70" t="s">
        <v>238</v>
      </c>
      <c r="E34" s="72">
        <f>E35</f>
        <v>511900</v>
      </c>
      <c r="F34" s="72">
        <f>F35</f>
        <v>22939.16</v>
      </c>
      <c r="G34" s="72">
        <f t="shared" si="1"/>
        <v>488960.84</v>
      </c>
      <c r="I34" s="18"/>
    </row>
    <row r="35" spans="2:9" s="17" customFormat="1" ht="56.25" customHeight="1" hidden="1">
      <c r="B35" s="67" t="s">
        <v>221</v>
      </c>
      <c r="C35" s="68">
        <v>200</v>
      </c>
      <c r="D35" s="70" t="s">
        <v>222</v>
      </c>
      <c r="E35" s="72">
        <f>E36</f>
        <v>511900</v>
      </c>
      <c r="F35" s="72">
        <f>F36</f>
        <v>22939.16</v>
      </c>
      <c r="G35" s="72">
        <f t="shared" si="1"/>
        <v>488960.84</v>
      </c>
      <c r="I35" s="18"/>
    </row>
    <row r="36" spans="2:9" s="17" customFormat="1" ht="33" customHeight="1">
      <c r="B36" s="67" t="s">
        <v>227</v>
      </c>
      <c r="C36" s="68">
        <v>200</v>
      </c>
      <c r="D36" s="70" t="s">
        <v>478</v>
      </c>
      <c r="E36" s="72">
        <v>511900</v>
      </c>
      <c r="F36" s="72">
        <v>22939.16</v>
      </c>
      <c r="G36" s="72">
        <f t="shared" si="1"/>
        <v>488960.84</v>
      </c>
      <c r="I36" s="18"/>
    </row>
    <row r="37" spans="2:9" ht="39" customHeight="1" hidden="1">
      <c r="B37" s="79" t="s">
        <v>279</v>
      </c>
      <c r="C37" s="68">
        <v>200</v>
      </c>
      <c r="D37" s="70" t="s">
        <v>219</v>
      </c>
      <c r="E37" s="72">
        <f>E38</f>
        <v>0</v>
      </c>
      <c r="F37" s="72">
        <f>F38</f>
        <v>0</v>
      </c>
      <c r="G37" s="84">
        <f t="shared" si="1"/>
        <v>0</v>
      </c>
      <c r="I37" s="14"/>
    </row>
    <row r="38" spans="2:9" ht="60.75" customHeight="1" hidden="1">
      <c r="B38" s="79" t="s">
        <v>287</v>
      </c>
      <c r="C38" s="68">
        <v>200</v>
      </c>
      <c r="D38" s="70" t="s">
        <v>220</v>
      </c>
      <c r="E38" s="72">
        <f>E39</f>
        <v>0</v>
      </c>
      <c r="F38" s="72">
        <f>F39</f>
        <v>0</v>
      </c>
      <c r="G38" s="84">
        <f t="shared" si="1"/>
        <v>0</v>
      </c>
      <c r="I38" s="14"/>
    </row>
    <row r="39" spans="2:9" ht="160.5" customHeight="1" hidden="1">
      <c r="B39" s="67" t="s">
        <v>288</v>
      </c>
      <c r="C39" s="68">
        <v>200</v>
      </c>
      <c r="D39" s="70" t="s">
        <v>229</v>
      </c>
      <c r="E39" s="72">
        <f>E41</f>
        <v>0</v>
      </c>
      <c r="F39" s="72">
        <f>F41</f>
        <v>0</v>
      </c>
      <c r="G39" s="84">
        <f t="shared" si="1"/>
        <v>0</v>
      </c>
      <c r="I39" s="14"/>
    </row>
    <row r="40" spans="2:9" ht="24" customHeight="1" hidden="1">
      <c r="B40" s="67" t="s">
        <v>181</v>
      </c>
      <c r="C40" s="68">
        <v>200</v>
      </c>
      <c r="D40" s="70" t="s">
        <v>230</v>
      </c>
      <c r="E40" s="72">
        <f>E41</f>
        <v>0</v>
      </c>
      <c r="F40" s="72">
        <f>F41</f>
        <v>0</v>
      </c>
      <c r="G40" s="84">
        <f t="shared" si="1"/>
        <v>0</v>
      </c>
      <c r="I40" s="14"/>
    </row>
    <row r="41" spans="2:9" ht="24" customHeight="1" hidden="1">
      <c r="B41" s="67" t="s">
        <v>109</v>
      </c>
      <c r="C41" s="68">
        <v>200</v>
      </c>
      <c r="D41" s="70" t="s">
        <v>231</v>
      </c>
      <c r="E41" s="72">
        <f>E43</f>
        <v>0</v>
      </c>
      <c r="F41" s="72">
        <f>F43</f>
        <v>0</v>
      </c>
      <c r="G41" s="84">
        <f t="shared" si="1"/>
        <v>0</v>
      </c>
      <c r="I41" s="14"/>
    </row>
    <row r="42" spans="2:9" ht="24" customHeight="1" hidden="1">
      <c r="B42" s="67" t="s">
        <v>180</v>
      </c>
      <c r="C42" s="68">
        <v>200</v>
      </c>
      <c r="D42" s="70" t="s">
        <v>232</v>
      </c>
      <c r="E42" s="72">
        <f>E43</f>
        <v>0</v>
      </c>
      <c r="F42" s="72">
        <f>F43</f>
        <v>0</v>
      </c>
      <c r="G42" s="84">
        <f t="shared" si="1"/>
        <v>0</v>
      </c>
      <c r="I42" s="14"/>
    </row>
    <row r="43" spans="2:9" ht="24" customHeight="1" hidden="1">
      <c r="B43" s="67" t="s">
        <v>110</v>
      </c>
      <c r="C43" s="68">
        <v>200</v>
      </c>
      <c r="D43" s="70" t="s">
        <v>233</v>
      </c>
      <c r="E43" s="72">
        <f>E44</f>
        <v>0</v>
      </c>
      <c r="F43" s="72">
        <f>F44</f>
        <v>0</v>
      </c>
      <c r="G43" s="84">
        <f t="shared" si="1"/>
        <v>0</v>
      </c>
      <c r="I43" s="14"/>
    </row>
    <row r="44" spans="2:9" ht="24" customHeight="1" hidden="1">
      <c r="B44" s="67" t="s">
        <v>90</v>
      </c>
      <c r="C44" s="68">
        <v>200</v>
      </c>
      <c r="D44" s="70" t="s">
        <v>51</v>
      </c>
      <c r="E44" s="72">
        <v>0</v>
      </c>
      <c r="F44" s="78">
        <f>17200-5700-11500</f>
        <v>0</v>
      </c>
      <c r="G44" s="84">
        <f t="shared" si="1"/>
        <v>0</v>
      </c>
      <c r="I44" s="14"/>
    </row>
    <row r="45" spans="2:9" ht="24" customHeight="1">
      <c r="B45" s="79" t="s">
        <v>52</v>
      </c>
      <c r="C45" s="68">
        <v>200</v>
      </c>
      <c r="D45" s="69" t="s">
        <v>479</v>
      </c>
      <c r="E45" s="102">
        <f>E46</f>
        <v>200</v>
      </c>
      <c r="F45" s="109">
        <f>F46</f>
        <v>0</v>
      </c>
      <c r="G45" s="102">
        <f t="shared" si="1"/>
        <v>200</v>
      </c>
      <c r="I45" s="14"/>
    </row>
    <row r="46" spans="2:9" ht="13.5" customHeight="1">
      <c r="B46" s="67" t="s">
        <v>445</v>
      </c>
      <c r="C46" s="68">
        <v>200</v>
      </c>
      <c r="D46" s="70" t="s">
        <v>480</v>
      </c>
      <c r="E46" s="72">
        <f>E47+E50</f>
        <v>200</v>
      </c>
      <c r="F46" s="72">
        <f>F47+F50</f>
        <v>0</v>
      </c>
      <c r="G46" s="72">
        <f t="shared" si="1"/>
        <v>200</v>
      </c>
      <c r="I46" s="14"/>
    </row>
    <row r="47" spans="2:9" ht="127.5" customHeight="1">
      <c r="B47" s="108" t="s">
        <v>452</v>
      </c>
      <c r="C47" s="68">
        <v>200</v>
      </c>
      <c r="D47" s="113" t="s">
        <v>481</v>
      </c>
      <c r="E47" s="72">
        <f>E49</f>
        <v>200</v>
      </c>
      <c r="F47" s="57">
        <f>F49</f>
        <v>0</v>
      </c>
      <c r="G47" s="72">
        <f t="shared" si="1"/>
        <v>200</v>
      </c>
      <c r="I47" s="14"/>
    </row>
    <row r="48" spans="2:9" ht="46.5" customHeight="1" hidden="1" thickBot="1">
      <c r="B48" s="67" t="s">
        <v>221</v>
      </c>
      <c r="C48" s="68">
        <v>200</v>
      </c>
      <c r="D48" s="70" t="s">
        <v>223</v>
      </c>
      <c r="E48" s="72">
        <f>E49</f>
        <v>200</v>
      </c>
      <c r="F48" s="84">
        <f>F49</f>
        <v>0</v>
      </c>
      <c r="G48" s="72">
        <f t="shared" si="1"/>
        <v>200</v>
      </c>
      <c r="I48" s="14"/>
    </row>
    <row r="49" spans="2:9" ht="37.5" customHeight="1">
      <c r="B49" s="67" t="s">
        <v>227</v>
      </c>
      <c r="C49" s="68">
        <v>200</v>
      </c>
      <c r="D49" s="70" t="s">
        <v>482</v>
      </c>
      <c r="E49" s="72">
        <v>200</v>
      </c>
      <c r="F49" s="57"/>
      <c r="G49" s="72">
        <f t="shared" si="1"/>
        <v>200</v>
      </c>
      <c r="I49" s="14"/>
    </row>
    <row r="50" spans="2:9" ht="68.25" customHeight="1" hidden="1">
      <c r="B50" s="67" t="s">
        <v>327</v>
      </c>
      <c r="C50" s="68">
        <v>200</v>
      </c>
      <c r="D50" s="70" t="s">
        <v>320</v>
      </c>
      <c r="E50" s="72"/>
      <c r="F50" s="57"/>
      <c r="G50" s="72">
        <f t="shared" si="1"/>
        <v>0</v>
      </c>
      <c r="I50" s="14"/>
    </row>
    <row r="51" spans="2:9" ht="72" customHeight="1" hidden="1">
      <c r="B51" s="67" t="s">
        <v>225</v>
      </c>
      <c r="C51" s="68">
        <v>200</v>
      </c>
      <c r="D51" s="70" t="s">
        <v>321</v>
      </c>
      <c r="E51" s="72"/>
      <c r="F51" s="57"/>
      <c r="G51" s="72">
        <f t="shared" si="1"/>
        <v>0</v>
      </c>
      <c r="I51" s="14"/>
    </row>
    <row r="52" spans="2:9" ht="37.5" customHeight="1" hidden="1">
      <c r="B52" s="67" t="s">
        <v>218</v>
      </c>
      <c r="C52" s="68">
        <v>200</v>
      </c>
      <c r="D52" s="70" t="s">
        <v>322</v>
      </c>
      <c r="E52" s="72"/>
      <c r="F52" s="57"/>
      <c r="G52" s="72">
        <f t="shared" si="1"/>
        <v>0</v>
      </c>
      <c r="I52" s="14"/>
    </row>
    <row r="53" spans="2:9" ht="42" customHeight="1" hidden="1">
      <c r="B53" s="73" t="s">
        <v>361</v>
      </c>
      <c r="C53" s="68"/>
      <c r="D53" s="70" t="s">
        <v>323</v>
      </c>
      <c r="E53" s="72"/>
      <c r="F53" s="57"/>
      <c r="G53" s="72">
        <f t="shared" si="1"/>
        <v>0</v>
      </c>
      <c r="I53" s="14"/>
    </row>
    <row r="54" spans="2:9" ht="26.25" customHeight="1" hidden="1">
      <c r="B54" s="67" t="s">
        <v>172</v>
      </c>
      <c r="C54" s="68"/>
      <c r="D54" s="70" t="s">
        <v>324</v>
      </c>
      <c r="E54" s="72"/>
      <c r="F54" s="57"/>
      <c r="G54" s="72">
        <f t="shared" si="1"/>
        <v>0</v>
      </c>
      <c r="I54" s="14"/>
    </row>
    <row r="55" spans="2:9" ht="29.25" customHeight="1" hidden="1">
      <c r="B55" s="67" t="s">
        <v>104</v>
      </c>
      <c r="C55" s="68"/>
      <c r="D55" s="70" t="s">
        <v>325</v>
      </c>
      <c r="E55" s="72"/>
      <c r="F55" s="57"/>
      <c r="G55" s="72">
        <f t="shared" si="1"/>
        <v>0</v>
      </c>
      <c r="I55" s="14"/>
    </row>
    <row r="56" spans="2:9" ht="24" customHeight="1" hidden="1">
      <c r="B56" s="67" t="s">
        <v>83</v>
      </c>
      <c r="C56" s="68">
        <v>200</v>
      </c>
      <c r="D56" s="70" t="s">
        <v>326</v>
      </c>
      <c r="E56" s="72"/>
      <c r="F56" s="111"/>
      <c r="G56" s="72">
        <f t="shared" si="1"/>
        <v>0</v>
      </c>
      <c r="I56" s="14"/>
    </row>
    <row r="57" spans="2:9" ht="72" customHeight="1" hidden="1">
      <c r="B57" s="67" t="s">
        <v>387</v>
      </c>
      <c r="C57" s="68">
        <v>200</v>
      </c>
      <c r="D57" s="70" t="s">
        <v>388</v>
      </c>
      <c r="E57" s="72"/>
      <c r="F57" s="111"/>
      <c r="G57" s="72">
        <f t="shared" si="1"/>
        <v>0</v>
      </c>
      <c r="I57" s="14"/>
    </row>
    <row r="58" spans="2:9" ht="67.5" hidden="1">
      <c r="B58" s="67" t="s">
        <v>387</v>
      </c>
      <c r="C58" s="68">
        <v>200</v>
      </c>
      <c r="D58" s="70" t="s">
        <v>389</v>
      </c>
      <c r="E58" s="72"/>
      <c r="F58" s="111"/>
      <c r="G58" s="72">
        <f t="shared" si="1"/>
        <v>0</v>
      </c>
      <c r="I58" s="14"/>
    </row>
    <row r="59" spans="2:9" ht="18.75" customHeight="1" hidden="1">
      <c r="B59" s="67" t="s">
        <v>172</v>
      </c>
      <c r="C59" s="68">
        <v>200</v>
      </c>
      <c r="D59" s="70" t="s">
        <v>401</v>
      </c>
      <c r="E59" s="72"/>
      <c r="F59" s="111"/>
      <c r="G59" s="72">
        <f t="shared" si="1"/>
        <v>0</v>
      </c>
      <c r="I59" s="14"/>
    </row>
    <row r="60" spans="2:9" ht="24" customHeight="1" hidden="1">
      <c r="B60" s="67" t="s">
        <v>88</v>
      </c>
      <c r="C60" s="68">
        <v>200</v>
      </c>
      <c r="D60" s="70" t="s">
        <v>386</v>
      </c>
      <c r="E60" s="72"/>
      <c r="F60" s="111"/>
      <c r="G60" s="72">
        <f t="shared" si="1"/>
        <v>0</v>
      </c>
      <c r="I60" s="14"/>
    </row>
    <row r="61" spans="2:9" ht="24" customHeight="1">
      <c r="B61" s="67" t="s">
        <v>483</v>
      </c>
      <c r="C61" s="68">
        <v>200</v>
      </c>
      <c r="D61" s="70" t="s">
        <v>484</v>
      </c>
      <c r="E61" s="72">
        <f aca="true" t="shared" si="2" ref="E61:F64">E62</f>
        <v>359000</v>
      </c>
      <c r="F61" s="72">
        <f t="shared" si="2"/>
        <v>0</v>
      </c>
      <c r="G61" s="72">
        <f t="shared" si="1"/>
        <v>359000</v>
      </c>
      <c r="I61" s="14"/>
    </row>
    <row r="62" spans="2:9" ht="24" customHeight="1">
      <c r="B62" s="67" t="s">
        <v>52</v>
      </c>
      <c r="C62" s="68">
        <v>200</v>
      </c>
      <c r="D62" s="70" t="s">
        <v>485</v>
      </c>
      <c r="E62" s="72">
        <f t="shared" si="2"/>
        <v>359000</v>
      </c>
      <c r="F62" s="72">
        <f t="shared" si="2"/>
        <v>0</v>
      </c>
      <c r="G62" s="72">
        <f t="shared" si="1"/>
        <v>359000</v>
      </c>
      <c r="I62" s="14"/>
    </row>
    <row r="63" spans="2:9" ht="24" customHeight="1">
      <c r="B63" s="67" t="s">
        <v>445</v>
      </c>
      <c r="C63" s="68">
        <v>200</v>
      </c>
      <c r="D63" s="70" t="s">
        <v>486</v>
      </c>
      <c r="E63" s="72">
        <f t="shared" si="2"/>
        <v>359000</v>
      </c>
      <c r="F63" s="72">
        <f t="shared" si="2"/>
        <v>0</v>
      </c>
      <c r="G63" s="72">
        <f t="shared" si="1"/>
        <v>359000</v>
      </c>
      <c r="I63" s="14"/>
    </row>
    <row r="64" spans="2:9" ht="45" customHeight="1">
      <c r="B64" s="67" t="s">
        <v>488</v>
      </c>
      <c r="C64" s="68">
        <v>200</v>
      </c>
      <c r="D64" s="70" t="s">
        <v>487</v>
      </c>
      <c r="E64" s="72">
        <f t="shared" si="2"/>
        <v>359000</v>
      </c>
      <c r="F64" s="72">
        <f t="shared" si="2"/>
        <v>0</v>
      </c>
      <c r="G64" s="72">
        <f t="shared" si="1"/>
        <v>359000</v>
      </c>
      <c r="I64" s="14"/>
    </row>
    <row r="65" spans="2:9" ht="24" customHeight="1">
      <c r="B65" s="67" t="s">
        <v>489</v>
      </c>
      <c r="C65" s="68">
        <v>200</v>
      </c>
      <c r="D65" s="70" t="s">
        <v>580</v>
      </c>
      <c r="E65" s="72">
        <v>359000</v>
      </c>
      <c r="F65" s="111"/>
      <c r="G65" s="72">
        <f t="shared" si="1"/>
        <v>359000</v>
      </c>
      <c r="I65" s="14"/>
    </row>
    <row r="66" spans="2:9" s="98" customFormat="1" ht="24" customHeight="1">
      <c r="B66" s="103" t="s">
        <v>363</v>
      </c>
      <c r="C66" s="97">
        <v>200</v>
      </c>
      <c r="D66" s="69" t="s">
        <v>491</v>
      </c>
      <c r="E66" s="102">
        <f>E68</f>
        <v>10000</v>
      </c>
      <c r="F66" s="112">
        <f>F68</f>
        <v>0</v>
      </c>
      <c r="G66" s="102">
        <f>E66-F66</f>
        <v>10000</v>
      </c>
      <c r="I66" s="99"/>
    </row>
    <row r="67" spans="2:9" s="98" customFormat="1" ht="35.25" customHeight="1">
      <c r="B67" s="106" t="s">
        <v>446</v>
      </c>
      <c r="C67" s="97">
        <v>200</v>
      </c>
      <c r="D67" s="70" t="s">
        <v>490</v>
      </c>
      <c r="E67" s="72">
        <f>E68</f>
        <v>10000</v>
      </c>
      <c r="F67" s="112">
        <f>F68</f>
        <v>0</v>
      </c>
      <c r="G67" s="72">
        <f>E67-F67</f>
        <v>10000</v>
      </c>
      <c r="I67" s="99"/>
    </row>
    <row r="68" spans="2:9" ht="24" customHeight="1">
      <c r="B68" s="67" t="s">
        <v>234</v>
      </c>
      <c r="C68" s="68">
        <v>200</v>
      </c>
      <c r="D68" s="70" t="s">
        <v>492</v>
      </c>
      <c r="E68" s="72">
        <f>E69</f>
        <v>10000</v>
      </c>
      <c r="F68" s="84">
        <f>F69</f>
        <v>0</v>
      </c>
      <c r="G68" s="72">
        <f aca="true" t="shared" si="3" ref="G68:G108">E68-F68</f>
        <v>10000</v>
      </c>
      <c r="I68" s="14"/>
    </row>
    <row r="69" spans="2:9" ht="69.75" customHeight="1">
      <c r="B69" s="67" t="s">
        <v>289</v>
      </c>
      <c r="C69" s="68">
        <v>200</v>
      </c>
      <c r="D69" s="70" t="s">
        <v>493</v>
      </c>
      <c r="E69" s="72">
        <f>E71</f>
        <v>10000</v>
      </c>
      <c r="F69" s="84"/>
      <c r="G69" s="72">
        <f t="shared" si="3"/>
        <v>10000</v>
      </c>
      <c r="I69" s="14"/>
    </row>
    <row r="70" spans="2:9" ht="24" customHeight="1" hidden="1">
      <c r="B70" s="67" t="s">
        <v>190</v>
      </c>
      <c r="C70" s="68">
        <v>200</v>
      </c>
      <c r="D70" s="70" t="s">
        <v>235</v>
      </c>
      <c r="E70" s="72">
        <f>E71</f>
        <v>10000</v>
      </c>
      <c r="F70" s="84">
        <f>F71</f>
        <v>0</v>
      </c>
      <c r="G70" s="72">
        <f t="shared" si="3"/>
        <v>10000</v>
      </c>
      <c r="I70" s="14"/>
    </row>
    <row r="71" spans="2:9" ht="24" customHeight="1">
      <c r="B71" s="67" t="s">
        <v>236</v>
      </c>
      <c r="C71" s="68">
        <v>200</v>
      </c>
      <c r="D71" s="70" t="s">
        <v>494</v>
      </c>
      <c r="E71" s="72">
        <v>10000</v>
      </c>
      <c r="F71" s="84"/>
      <c r="G71" s="72">
        <f>E71-F71</f>
        <v>10000</v>
      </c>
      <c r="I71" s="14"/>
    </row>
    <row r="72" spans="2:9" s="98" customFormat="1" ht="24" customHeight="1">
      <c r="B72" s="79" t="s">
        <v>205</v>
      </c>
      <c r="C72" s="97">
        <v>200</v>
      </c>
      <c r="D72" s="69" t="s">
        <v>517</v>
      </c>
      <c r="E72" s="102">
        <f>E73+E90+E103</f>
        <v>106900</v>
      </c>
      <c r="F72" s="102">
        <f>F73+F90+F103</f>
        <v>6630.63</v>
      </c>
      <c r="G72" s="102">
        <f>E72-F72</f>
        <v>100269.37</v>
      </c>
      <c r="I72" s="99"/>
    </row>
    <row r="73" spans="2:9" s="98" customFormat="1" ht="34.5" customHeight="1">
      <c r="B73" s="79" t="s">
        <v>279</v>
      </c>
      <c r="C73" s="97">
        <v>200</v>
      </c>
      <c r="D73" s="69" t="s">
        <v>495</v>
      </c>
      <c r="E73" s="102">
        <f>E74</f>
        <v>61900</v>
      </c>
      <c r="F73" s="102">
        <f>F74</f>
        <v>6630.63</v>
      </c>
      <c r="G73" s="102">
        <f t="shared" si="3"/>
        <v>55269.37</v>
      </c>
      <c r="I73" s="99"/>
    </row>
    <row r="74" spans="2:9" ht="59.25" customHeight="1">
      <c r="B74" s="67" t="s">
        <v>287</v>
      </c>
      <c r="C74" s="68">
        <v>200</v>
      </c>
      <c r="D74" s="70" t="s">
        <v>496</v>
      </c>
      <c r="E74" s="72">
        <f>E82+E85</f>
        <v>61900</v>
      </c>
      <c r="F74" s="72">
        <f>F75+F85+F82</f>
        <v>6630.63</v>
      </c>
      <c r="G74" s="72">
        <f t="shared" si="3"/>
        <v>55269.37</v>
      </c>
      <c r="I74" s="14"/>
    </row>
    <row r="75" spans="2:9" ht="84" customHeight="1" hidden="1">
      <c r="B75" s="67" t="s">
        <v>290</v>
      </c>
      <c r="C75" s="68">
        <v>200</v>
      </c>
      <c r="D75" s="70" t="s">
        <v>291</v>
      </c>
      <c r="E75" s="72">
        <f aca="true" t="shared" si="4" ref="E75:E80">E76</f>
        <v>0</v>
      </c>
      <c r="F75" s="84">
        <v>0</v>
      </c>
      <c r="G75" s="72">
        <f t="shared" si="3"/>
        <v>0</v>
      </c>
      <c r="I75" s="14"/>
    </row>
    <row r="76" spans="2:9" ht="33" customHeight="1" hidden="1">
      <c r="B76" s="67" t="s">
        <v>189</v>
      </c>
      <c r="C76" s="68">
        <v>200</v>
      </c>
      <c r="D76" s="70" t="s">
        <v>300</v>
      </c>
      <c r="E76" s="72">
        <f t="shared" si="4"/>
        <v>0</v>
      </c>
      <c r="F76" s="84">
        <f>F77</f>
        <v>0</v>
      </c>
      <c r="G76" s="72">
        <f t="shared" si="3"/>
        <v>0</v>
      </c>
      <c r="I76" s="14"/>
    </row>
    <row r="77" spans="2:9" ht="41.25" customHeight="1" hidden="1">
      <c r="B77" s="67" t="s">
        <v>221</v>
      </c>
      <c r="C77" s="68">
        <v>200</v>
      </c>
      <c r="D77" s="70" t="s">
        <v>301</v>
      </c>
      <c r="E77" s="72">
        <f t="shared" si="4"/>
        <v>0</v>
      </c>
      <c r="F77" s="84">
        <f>F78</f>
        <v>0</v>
      </c>
      <c r="G77" s="72">
        <f t="shared" si="3"/>
        <v>0</v>
      </c>
      <c r="I77" s="14"/>
    </row>
    <row r="78" spans="2:9" ht="37.5" customHeight="1" hidden="1">
      <c r="B78" s="67" t="s">
        <v>227</v>
      </c>
      <c r="C78" s="68">
        <v>200</v>
      </c>
      <c r="D78" s="70" t="s">
        <v>302</v>
      </c>
      <c r="E78" s="72">
        <f t="shared" si="4"/>
        <v>0</v>
      </c>
      <c r="F78" s="84">
        <f>F79</f>
        <v>0</v>
      </c>
      <c r="G78" s="72">
        <f t="shared" si="3"/>
        <v>0</v>
      </c>
      <c r="I78" s="14"/>
    </row>
    <row r="79" spans="2:9" ht="19.5" customHeight="1" hidden="1">
      <c r="B79" s="67" t="s">
        <v>172</v>
      </c>
      <c r="C79" s="68">
        <v>200</v>
      </c>
      <c r="D79" s="70" t="s">
        <v>303</v>
      </c>
      <c r="E79" s="72">
        <f t="shared" si="4"/>
        <v>0</v>
      </c>
      <c r="F79" s="84">
        <f>F80</f>
        <v>0</v>
      </c>
      <c r="G79" s="72">
        <f t="shared" si="3"/>
        <v>0</v>
      </c>
      <c r="I79" s="14"/>
    </row>
    <row r="80" spans="2:9" ht="22.5" customHeight="1" hidden="1">
      <c r="B80" s="67" t="s">
        <v>106</v>
      </c>
      <c r="C80" s="68">
        <v>200</v>
      </c>
      <c r="D80" s="70" t="s">
        <v>304</v>
      </c>
      <c r="E80" s="72">
        <f t="shared" si="4"/>
        <v>0</v>
      </c>
      <c r="F80" s="84">
        <f>F81</f>
        <v>0</v>
      </c>
      <c r="G80" s="72">
        <f t="shared" si="3"/>
        <v>0</v>
      </c>
      <c r="I80" s="14"/>
    </row>
    <row r="81" spans="2:9" ht="22.5" customHeight="1" hidden="1">
      <c r="B81" s="67" t="s">
        <v>87</v>
      </c>
      <c r="C81" s="68">
        <v>200</v>
      </c>
      <c r="D81" s="70" t="s">
        <v>305</v>
      </c>
      <c r="E81" s="72"/>
      <c r="F81" s="104">
        <v>0</v>
      </c>
      <c r="G81" s="72">
        <f t="shared" si="3"/>
        <v>0</v>
      </c>
      <c r="I81" s="14"/>
    </row>
    <row r="82" spans="2:9" ht="147.75" customHeight="1">
      <c r="B82" s="67" t="s">
        <v>288</v>
      </c>
      <c r="C82" s="68">
        <v>200</v>
      </c>
      <c r="D82" s="70" t="s">
        <v>497</v>
      </c>
      <c r="E82" s="72">
        <f>E83</f>
        <v>52600</v>
      </c>
      <c r="F82" s="72">
        <f>F83</f>
        <v>4300</v>
      </c>
      <c r="G82" s="72">
        <f t="shared" si="3"/>
        <v>48300</v>
      </c>
      <c r="I82" s="14"/>
    </row>
    <row r="83" spans="2:9" ht="21" customHeight="1" hidden="1">
      <c r="B83" s="67" t="s">
        <v>181</v>
      </c>
      <c r="C83" s="68">
        <v>200</v>
      </c>
      <c r="D83" s="70" t="s">
        <v>340</v>
      </c>
      <c r="E83" s="72">
        <f>E84</f>
        <v>52600</v>
      </c>
      <c r="F83" s="72">
        <f>F84</f>
        <v>4300</v>
      </c>
      <c r="G83" s="72">
        <f t="shared" si="3"/>
        <v>48300</v>
      </c>
      <c r="I83" s="14"/>
    </row>
    <row r="84" spans="2:9" ht="22.5" customHeight="1">
      <c r="B84" s="67" t="s">
        <v>109</v>
      </c>
      <c r="C84" s="68">
        <v>200</v>
      </c>
      <c r="D84" s="70" t="s">
        <v>498</v>
      </c>
      <c r="E84" s="72">
        <v>52600</v>
      </c>
      <c r="F84" s="72">
        <v>4300</v>
      </c>
      <c r="G84" s="72">
        <f t="shared" si="3"/>
        <v>48300</v>
      </c>
      <c r="I84" s="14"/>
    </row>
    <row r="85" spans="2:9" ht="73.5" customHeight="1">
      <c r="B85" s="67" t="s">
        <v>292</v>
      </c>
      <c r="C85" s="68">
        <v>200</v>
      </c>
      <c r="D85" s="70" t="s">
        <v>499</v>
      </c>
      <c r="E85" s="72">
        <f>E88+E89</f>
        <v>9300</v>
      </c>
      <c r="F85" s="72">
        <f>F88+F89</f>
        <v>2330.63</v>
      </c>
      <c r="G85" s="72">
        <f t="shared" si="3"/>
        <v>6969.37</v>
      </c>
      <c r="I85" s="14"/>
    </row>
    <row r="86" spans="2:9" ht="34.5" customHeight="1" hidden="1">
      <c r="B86" s="67" t="s">
        <v>190</v>
      </c>
      <c r="C86" s="68">
        <v>200</v>
      </c>
      <c r="D86" s="70" t="s">
        <v>237</v>
      </c>
      <c r="E86" s="72">
        <f>E87</f>
        <v>8400</v>
      </c>
      <c r="F86" s="72">
        <f>F87</f>
        <v>1466.63</v>
      </c>
      <c r="G86" s="72">
        <f t="shared" si="3"/>
        <v>6933.37</v>
      </c>
      <c r="I86" s="14"/>
    </row>
    <row r="87" spans="2:9" ht="24" customHeight="1" hidden="1">
      <c r="B87" s="67" t="s">
        <v>245</v>
      </c>
      <c r="C87" s="68">
        <v>200</v>
      </c>
      <c r="D87" s="70" t="s">
        <v>244</v>
      </c>
      <c r="E87" s="72">
        <f>E88</f>
        <v>8400</v>
      </c>
      <c r="F87" s="72">
        <f>F88</f>
        <v>1466.63</v>
      </c>
      <c r="G87" s="72">
        <f t="shared" si="3"/>
        <v>6933.37</v>
      </c>
      <c r="I87" s="14"/>
    </row>
    <row r="88" spans="2:9" ht="24" customHeight="1">
      <c r="B88" s="67" t="s">
        <v>246</v>
      </c>
      <c r="C88" s="68">
        <v>200</v>
      </c>
      <c r="D88" s="70" t="s">
        <v>500</v>
      </c>
      <c r="E88" s="72">
        <v>8400</v>
      </c>
      <c r="F88" s="72">
        <v>1466.63</v>
      </c>
      <c r="G88" s="72">
        <f t="shared" si="3"/>
        <v>6933.37</v>
      </c>
      <c r="I88" s="14"/>
    </row>
    <row r="89" spans="2:9" ht="19.5" customHeight="1">
      <c r="B89" s="81" t="s">
        <v>417</v>
      </c>
      <c r="C89" s="82">
        <v>200</v>
      </c>
      <c r="D89" s="76" t="s">
        <v>501</v>
      </c>
      <c r="E89" s="72">
        <v>900</v>
      </c>
      <c r="F89" s="72">
        <v>864</v>
      </c>
      <c r="G89" s="72">
        <f t="shared" si="3"/>
        <v>36</v>
      </c>
      <c r="I89" s="14"/>
    </row>
    <row r="90" spans="2:9" ht="37.5" customHeight="1">
      <c r="B90" s="79" t="s">
        <v>293</v>
      </c>
      <c r="C90" s="68">
        <v>200</v>
      </c>
      <c r="D90" s="69" t="s">
        <v>502</v>
      </c>
      <c r="E90" s="102">
        <f>E91+E98</f>
        <v>35000</v>
      </c>
      <c r="F90" s="102">
        <f>F91+F98</f>
        <v>0</v>
      </c>
      <c r="G90" s="102">
        <f t="shared" si="3"/>
        <v>35000</v>
      </c>
      <c r="I90" s="14"/>
    </row>
    <row r="91" spans="2:9" ht="80.25" customHeight="1">
      <c r="B91" s="67" t="s">
        <v>294</v>
      </c>
      <c r="C91" s="68">
        <v>200</v>
      </c>
      <c r="D91" s="70" t="s">
        <v>503</v>
      </c>
      <c r="E91" s="72">
        <f>E92+E96</f>
        <v>15000</v>
      </c>
      <c r="F91" s="72">
        <f aca="true" t="shared" si="5" ref="E91:F94">F92</f>
        <v>0</v>
      </c>
      <c r="G91" s="72">
        <f t="shared" si="3"/>
        <v>15000</v>
      </c>
      <c r="I91" s="14"/>
    </row>
    <row r="92" spans="2:9" ht="114.75" customHeight="1">
      <c r="B92" s="67" t="s">
        <v>431</v>
      </c>
      <c r="C92" s="68">
        <v>200</v>
      </c>
      <c r="D92" s="70" t="s">
        <v>504</v>
      </c>
      <c r="E92" s="72">
        <f t="shared" si="5"/>
        <v>10000</v>
      </c>
      <c r="F92" s="72">
        <f t="shared" si="5"/>
        <v>0</v>
      </c>
      <c r="G92" s="84">
        <f t="shared" si="3"/>
        <v>10000</v>
      </c>
      <c r="I92" s="14"/>
    </row>
    <row r="93" spans="2:9" ht="22.5" customHeight="1" hidden="1">
      <c r="B93" s="67" t="s">
        <v>189</v>
      </c>
      <c r="C93" s="68">
        <v>200</v>
      </c>
      <c r="D93" s="70" t="s">
        <v>296</v>
      </c>
      <c r="E93" s="72">
        <f t="shared" si="5"/>
        <v>10000</v>
      </c>
      <c r="F93" s="57">
        <f>F94</f>
        <v>0</v>
      </c>
      <c r="G93" s="84">
        <f t="shared" si="3"/>
        <v>10000</v>
      </c>
      <c r="I93" s="14"/>
    </row>
    <row r="94" spans="2:9" ht="22.5" customHeight="1" hidden="1">
      <c r="B94" s="67" t="s">
        <v>221</v>
      </c>
      <c r="C94" s="68">
        <v>200</v>
      </c>
      <c r="D94" s="70" t="s">
        <v>295</v>
      </c>
      <c r="E94" s="72">
        <f t="shared" si="5"/>
        <v>10000</v>
      </c>
      <c r="F94" s="57">
        <f>F95</f>
        <v>0</v>
      </c>
      <c r="G94" s="84">
        <f t="shared" si="3"/>
        <v>10000</v>
      </c>
      <c r="I94" s="14"/>
    </row>
    <row r="95" spans="2:9" ht="34.5" customHeight="1">
      <c r="B95" s="67" t="s">
        <v>227</v>
      </c>
      <c r="C95" s="68">
        <v>200</v>
      </c>
      <c r="D95" s="70" t="s">
        <v>505</v>
      </c>
      <c r="E95" s="72">
        <v>10000</v>
      </c>
      <c r="F95" s="72"/>
      <c r="G95" s="84">
        <f t="shared" si="3"/>
        <v>10000</v>
      </c>
      <c r="I95" s="14"/>
    </row>
    <row r="96" spans="2:9" ht="79.5" customHeight="1">
      <c r="B96" s="67" t="s">
        <v>507</v>
      </c>
      <c r="C96" s="68">
        <v>200</v>
      </c>
      <c r="D96" s="70" t="s">
        <v>508</v>
      </c>
      <c r="E96" s="72">
        <f>E97</f>
        <v>5000</v>
      </c>
      <c r="F96" s="72"/>
      <c r="G96" s="84"/>
      <c r="I96" s="14"/>
    </row>
    <row r="97" spans="2:9" ht="22.5" customHeight="1">
      <c r="B97" s="67" t="s">
        <v>433</v>
      </c>
      <c r="C97" s="68">
        <v>200</v>
      </c>
      <c r="D97" s="70" t="s">
        <v>509</v>
      </c>
      <c r="E97" s="72">
        <v>5000</v>
      </c>
      <c r="F97" s="72"/>
      <c r="G97" s="84"/>
      <c r="I97" s="14"/>
    </row>
    <row r="98" spans="2:9" ht="36" customHeight="1">
      <c r="B98" s="77" t="s">
        <v>299</v>
      </c>
      <c r="C98" s="68">
        <v>200</v>
      </c>
      <c r="D98" s="70" t="s">
        <v>506</v>
      </c>
      <c r="E98" s="72">
        <f>E99</f>
        <v>20000</v>
      </c>
      <c r="F98" s="72">
        <f>F99</f>
        <v>0</v>
      </c>
      <c r="G98" s="57">
        <f t="shared" si="3"/>
        <v>20000</v>
      </c>
      <c r="I98" s="14"/>
    </row>
    <row r="99" spans="2:9" ht="104.25" customHeight="1">
      <c r="B99" s="67" t="s">
        <v>510</v>
      </c>
      <c r="C99" s="68">
        <v>200</v>
      </c>
      <c r="D99" s="70" t="s">
        <v>511</v>
      </c>
      <c r="E99" s="72">
        <f aca="true" t="shared" si="6" ref="E99:F101">E100</f>
        <v>20000</v>
      </c>
      <c r="F99" s="72">
        <f t="shared" si="6"/>
        <v>0</v>
      </c>
      <c r="G99" s="57">
        <f t="shared" si="3"/>
        <v>20000</v>
      </c>
      <c r="I99" s="14"/>
    </row>
    <row r="100" spans="2:9" ht="24" customHeight="1" hidden="1">
      <c r="B100" s="67" t="str">
        <f>B34</f>
        <v>Закупка товаров,работ и услуг для государственных (муниципальных) нужд</v>
      </c>
      <c r="C100" s="68"/>
      <c r="D100" s="70" t="s">
        <v>297</v>
      </c>
      <c r="E100" s="72">
        <f t="shared" si="6"/>
        <v>20000</v>
      </c>
      <c r="F100" s="72">
        <f t="shared" si="6"/>
        <v>0</v>
      </c>
      <c r="G100" s="84">
        <f t="shared" si="3"/>
        <v>20000</v>
      </c>
      <c r="I100" s="14"/>
    </row>
    <row r="101" spans="2:9" ht="42" customHeight="1" hidden="1">
      <c r="B101" s="67" t="str">
        <f>B35</f>
        <v>Иные закупки товаров, работ и услуг для обеспечения государственных (муниципальных) нужд</v>
      </c>
      <c r="C101" s="68">
        <v>200</v>
      </c>
      <c r="D101" s="70" t="s">
        <v>298</v>
      </c>
      <c r="E101" s="72">
        <f t="shared" si="6"/>
        <v>20000</v>
      </c>
      <c r="F101" s="72">
        <f t="shared" si="6"/>
        <v>0</v>
      </c>
      <c r="G101" s="84">
        <f t="shared" si="3"/>
        <v>20000</v>
      </c>
      <c r="I101" s="14"/>
    </row>
    <row r="102" spans="2:9" ht="34.5" customHeight="1">
      <c r="B102" s="67" t="str">
        <f>B36</f>
        <v>Прочая закупка товаров, работи  услуг для обеспечения государственных(муниципальных) нужд</v>
      </c>
      <c r="C102" s="68">
        <v>200</v>
      </c>
      <c r="D102" s="70" t="s">
        <v>512</v>
      </c>
      <c r="E102" s="72">
        <v>20000</v>
      </c>
      <c r="F102" s="72"/>
      <c r="G102" s="57">
        <f t="shared" si="3"/>
        <v>20000</v>
      </c>
      <c r="I102" s="14"/>
    </row>
    <row r="103" spans="2:9" ht="35.25" customHeight="1">
      <c r="B103" s="79" t="s">
        <v>446</v>
      </c>
      <c r="C103" s="97">
        <v>200</v>
      </c>
      <c r="D103" s="69" t="s">
        <v>513</v>
      </c>
      <c r="E103" s="102">
        <f>E104</f>
        <v>10000</v>
      </c>
      <c r="F103" s="102">
        <f>F104</f>
        <v>0</v>
      </c>
      <c r="G103" s="109">
        <f t="shared" si="3"/>
        <v>10000</v>
      </c>
      <c r="I103" s="14"/>
    </row>
    <row r="104" spans="2:9" ht="24" customHeight="1">
      <c r="B104" s="67" t="s">
        <v>445</v>
      </c>
      <c r="C104" s="68">
        <v>200</v>
      </c>
      <c r="D104" s="70" t="s">
        <v>514</v>
      </c>
      <c r="E104" s="72">
        <f>E105</f>
        <v>10000</v>
      </c>
      <c r="F104" s="72">
        <f>F105</f>
        <v>0</v>
      </c>
      <c r="G104" s="72">
        <f t="shared" si="3"/>
        <v>10000</v>
      </c>
      <c r="I104" s="14"/>
    </row>
    <row r="105" spans="2:9" ht="88.5" customHeight="1">
      <c r="B105" s="85" t="s">
        <v>444</v>
      </c>
      <c r="C105" s="68">
        <v>200</v>
      </c>
      <c r="D105" s="70" t="s">
        <v>515</v>
      </c>
      <c r="E105" s="72">
        <f aca="true" t="shared" si="7" ref="E105:F107">E106</f>
        <v>10000</v>
      </c>
      <c r="F105" s="72">
        <f t="shared" si="7"/>
        <v>0</v>
      </c>
      <c r="G105" s="72">
        <f t="shared" si="3"/>
        <v>10000</v>
      </c>
      <c r="I105" s="14"/>
    </row>
    <row r="106" spans="2:9" ht="20.25" customHeight="1" hidden="1">
      <c r="B106" s="67" t="str">
        <f>B36</f>
        <v>Прочая закупка товаров, работи  услуг для обеспечения государственных(муниципальных) нужд</v>
      </c>
      <c r="C106" s="68">
        <v>200</v>
      </c>
      <c r="D106" s="70" t="s">
        <v>352</v>
      </c>
      <c r="E106" s="72">
        <f t="shared" si="7"/>
        <v>10000</v>
      </c>
      <c r="F106" s="72">
        <f t="shared" si="7"/>
        <v>0</v>
      </c>
      <c r="G106" s="72">
        <f t="shared" si="3"/>
        <v>10000</v>
      </c>
      <c r="I106" s="14"/>
    </row>
    <row r="107" spans="2:9" ht="24" customHeight="1" hidden="1">
      <c r="B107" s="67" t="e">
        <f>#REF!</f>
        <v>#REF!</v>
      </c>
      <c r="C107" s="68">
        <v>200</v>
      </c>
      <c r="D107" s="70" t="s">
        <v>353</v>
      </c>
      <c r="E107" s="72">
        <f t="shared" si="7"/>
        <v>10000</v>
      </c>
      <c r="F107" s="72">
        <f t="shared" si="7"/>
        <v>0</v>
      </c>
      <c r="G107" s="72">
        <f t="shared" si="3"/>
        <v>10000</v>
      </c>
      <c r="I107" s="14"/>
    </row>
    <row r="108" spans="2:9" ht="34.5" customHeight="1">
      <c r="B108" s="67" t="s">
        <v>227</v>
      </c>
      <c r="C108" s="68">
        <v>200</v>
      </c>
      <c r="D108" s="70" t="s">
        <v>516</v>
      </c>
      <c r="E108" s="72">
        <v>10000</v>
      </c>
      <c r="F108" s="72"/>
      <c r="G108" s="72">
        <f t="shared" si="3"/>
        <v>10000</v>
      </c>
      <c r="I108" s="14"/>
    </row>
    <row r="109" spans="2:9" ht="104.25" customHeight="1" hidden="1">
      <c r="B109" s="85" t="s">
        <v>356</v>
      </c>
      <c r="C109" s="68">
        <v>200</v>
      </c>
      <c r="D109" s="70" t="s">
        <v>372</v>
      </c>
      <c r="E109" s="72"/>
      <c r="F109" s="89"/>
      <c r="G109" s="72"/>
      <c r="I109" s="14"/>
    </row>
    <row r="110" spans="2:9" ht="24" customHeight="1" hidden="1">
      <c r="B110" s="67" t="e">
        <f>#REF!</f>
        <v>#REF!</v>
      </c>
      <c r="C110" s="68">
        <v>200</v>
      </c>
      <c r="D110" s="70" t="s">
        <v>354</v>
      </c>
      <c r="E110" s="72"/>
      <c r="F110" s="89"/>
      <c r="G110" s="72"/>
      <c r="I110" s="14"/>
    </row>
    <row r="111" spans="2:9" ht="24" customHeight="1" hidden="1">
      <c r="B111" s="67" t="e">
        <f>#REF!</f>
        <v>#REF!</v>
      </c>
      <c r="C111" s="68">
        <v>200</v>
      </c>
      <c r="D111" s="70" t="s">
        <v>355</v>
      </c>
      <c r="E111" s="72"/>
      <c r="F111" s="89"/>
      <c r="G111" s="72"/>
      <c r="I111" s="14"/>
    </row>
    <row r="112" spans="2:9" ht="33.75" customHeight="1" hidden="1">
      <c r="B112" s="67" t="str">
        <f>B37</f>
        <v>Муниципальная программа  Ковалевского сельского поселения «Управление муниципальными финансами»</v>
      </c>
      <c r="C112" s="68">
        <v>200</v>
      </c>
      <c r="D112" s="70" t="s">
        <v>371</v>
      </c>
      <c r="E112" s="72"/>
      <c r="F112" s="89"/>
      <c r="G112" s="72"/>
      <c r="I112" s="14"/>
    </row>
    <row r="113" spans="2:9" ht="24" customHeight="1" hidden="1">
      <c r="B113" s="67" t="s">
        <v>172</v>
      </c>
      <c r="C113" s="68">
        <v>200</v>
      </c>
      <c r="D113" s="70" t="s">
        <v>370</v>
      </c>
      <c r="E113" s="72"/>
      <c r="F113" s="89"/>
      <c r="G113" s="72"/>
      <c r="I113" s="14"/>
    </row>
    <row r="114" spans="2:9" ht="24" customHeight="1" hidden="1">
      <c r="B114" s="67" t="s">
        <v>106</v>
      </c>
      <c r="C114" s="68">
        <v>200</v>
      </c>
      <c r="D114" s="70" t="s">
        <v>369</v>
      </c>
      <c r="E114" s="72"/>
      <c r="F114" s="89"/>
      <c r="G114" s="72"/>
      <c r="I114" s="14"/>
    </row>
    <row r="115" spans="2:9" ht="24" customHeight="1" hidden="1">
      <c r="B115" s="67" t="s">
        <v>87</v>
      </c>
      <c r="C115" s="68">
        <v>200</v>
      </c>
      <c r="D115" s="70" t="s">
        <v>368</v>
      </c>
      <c r="E115" s="72"/>
      <c r="F115" s="89"/>
      <c r="G115" s="72"/>
      <c r="I115" s="14"/>
    </row>
    <row r="116" spans="2:9" ht="80.25" customHeight="1" hidden="1">
      <c r="B116" s="67" t="s">
        <v>392</v>
      </c>
      <c r="C116" s="68">
        <v>200</v>
      </c>
      <c r="D116" s="70" t="s">
        <v>394</v>
      </c>
      <c r="E116" s="72"/>
      <c r="F116" s="93"/>
      <c r="G116" s="72"/>
      <c r="I116" s="14"/>
    </row>
    <row r="117" spans="2:9" ht="24" customHeight="1" hidden="1">
      <c r="B117" s="67" t="s">
        <v>172</v>
      </c>
      <c r="C117" s="68">
        <v>200</v>
      </c>
      <c r="D117" s="70" t="s">
        <v>395</v>
      </c>
      <c r="E117" s="72"/>
      <c r="F117" s="93"/>
      <c r="G117" s="72"/>
      <c r="I117" s="14"/>
    </row>
    <row r="118" spans="2:9" ht="24" customHeight="1" hidden="1">
      <c r="B118" s="67" t="s">
        <v>172</v>
      </c>
      <c r="C118" s="68">
        <v>200</v>
      </c>
      <c r="D118" s="70" t="s">
        <v>400</v>
      </c>
      <c r="E118" s="72"/>
      <c r="F118" s="93"/>
      <c r="G118" s="72"/>
      <c r="I118" s="14"/>
    </row>
    <row r="119" spans="2:9" ht="24" customHeight="1" hidden="1">
      <c r="B119" s="67" t="s">
        <v>106</v>
      </c>
      <c r="C119" s="68">
        <v>200</v>
      </c>
      <c r="D119" s="70" t="s">
        <v>399</v>
      </c>
      <c r="E119" s="72"/>
      <c r="F119" s="93"/>
      <c r="G119" s="72"/>
      <c r="I119" s="14"/>
    </row>
    <row r="120" spans="2:9" ht="24" customHeight="1" hidden="1">
      <c r="B120" s="67" t="s">
        <v>85</v>
      </c>
      <c r="C120" s="68">
        <v>200</v>
      </c>
      <c r="D120" s="70" t="s">
        <v>397</v>
      </c>
      <c r="E120" s="72"/>
      <c r="F120" s="93"/>
      <c r="G120" s="72"/>
      <c r="I120" s="14"/>
    </row>
    <row r="121" spans="2:9" ht="24" customHeight="1" hidden="1">
      <c r="B121" s="67" t="s">
        <v>86</v>
      </c>
      <c r="C121" s="68">
        <v>200</v>
      </c>
      <c r="D121" s="70" t="s">
        <v>398</v>
      </c>
      <c r="E121" s="72"/>
      <c r="F121" s="93"/>
      <c r="G121" s="72"/>
      <c r="I121" s="14"/>
    </row>
    <row r="122" spans="2:9" ht="24" customHeight="1" hidden="1">
      <c r="B122" s="67" t="s">
        <v>87</v>
      </c>
      <c r="C122" s="68">
        <v>200</v>
      </c>
      <c r="D122" s="70" t="s">
        <v>393</v>
      </c>
      <c r="E122" s="72"/>
      <c r="F122" s="93"/>
      <c r="G122" s="72"/>
      <c r="I122" s="14"/>
    </row>
    <row r="123" spans="2:9" s="98" customFormat="1" ht="25.5" customHeight="1">
      <c r="B123" s="79" t="s">
        <v>54</v>
      </c>
      <c r="C123" s="97">
        <v>200</v>
      </c>
      <c r="D123" s="69" t="s">
        <v>518</v>
      </c>
      <c r="E123" s="102">
        <f aca="true" t="shared" si="8" ref="E123:F126">E124</f>
        <v>174800</v>
      </c>
      <c r="F123" s="102">
        <f t="shared" si="8"/>
        <v>5000</v>
      </c>
      <c r="G123" s="102">
        <f>E123-F123</f>
        <v>169800</v>
      </c>
      <c r="I123" s="99"/>
    </row>
    <row r="124" spans="2:9" ht="33.75" customHeight="1">
      <c r="B124" s="67" t="s">
        <v>107</v>
      </c>
      <c r="C124" s="68">
        <v>200</v>
      </c>
      <c r="D124" s="70" t="s">
        <v>519</v>
      </c>
      <c r="E124" s="72">
        <f>E126</f>
        <v>174800</v>
      </c>
      <c r="F124" s="72">
        <f>F126</f>
        <v>5000</v>
      </c>
      <c r="G124" s="72">
        <f aca="true" t="shared" si="9" ref="G124:G131">E124-F124</f>
        <v>169800</v>
      </c>
      <c r="I124" s="14"/>
    </row>
    <row r="125" spans="2:9" ht="33.75" customHeight="1">
      <c r="B125" s="67" t="s">
        <v>446</v>
      </c>
      <c r="C125" s="68">
        <v>200</v>
      </c>
      <c r="D125" s="70" t="s">
        <v>520</v>
      </c>
      <c r="E125" s="72">
        <f>E126</f>
        <v>174800</v>
      </c>
      <c r="F125" s="72">
        <f>F126</f>
        <v>5000</v>
      </c>
      <c r="G125" s="72">
        <f t="shared" si="9"/>
        <v>169800</v>
      </c>
      <c r="I125" s="14"/>
    </row>
    <row r="126" spans="2:9" ht="33.75" customHeight="1">
      <c r="B126" s="67" t="s">
        <v>447</v>
      </c>
      <c r="C126" s="68">
        <v>200</v>
      </c>
      <c r="D126" s="70" t="s">
        <v>521</v>
      </c>
      <c r="E126" s="72">
        <f t="shared" si="8"/>
        <v>174800</v>
      </c>
      <c r="F126" s="72">
        <f t="shared" si="8"/>
        <v>5000</v>
      </c>
      <c r="G126" s="72">
        <f t="shared" si="9"/>
        <v>169800</v>
      </c>
      <c r="I126" s="14"/>
    </row>
    <row r="127" spans="2:9" ht="80.25" customHeight="1">
      <c r="B127" s="67" t="s">
        <v>423</v>
      </c>
      <c r="C127" s="68">
        <v>200</v>
      </c>
      <c r="D127" s="70" t="s">
        <v>522</v>
      </c>
      <c r="E127" s="72">
        <f>E130+E131+E137</f>
        <v>174800</v>
      </c>
      <c r="F127" s="72">
        <f>F130+F137</f>
        <v>5000</v>
      </c>
      <c r="G127" s="72">
        <f t="shared" si="9"/>
        <v>169800</v>
      </c>
      <c r="I127" s="14"/>
    </row>
    <row r="128" spans="2:9" ht="72.75" customHeight="1" hidden="1">
      <c r="B128" s="67"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28" s="68">
        <v>200</v>
      </c>
      <c r="D128" s="70" t="s">
        <v>240</v>
      </c>
      <c r="E128" s="72">
        <f>E129</f>
        <v>38000</v>
      </c>
      <c r="F128" s="72">
        <f>F129</f>
        <v>0</v>
      </c>
      <c r="G128" s="72">
        <f t="shared" si="9"/>
        <v>38000</v>
      </c>
      <c r="I128" s="14"/>
    </row>
    <row r="129" spans="2:9" ht="33.75" customHeight="1" hidden="1">
      <c r="B129" s="67" t="str">
        <f>B13</f>
        <v>Расходы на выплаты персоналу государственных (муниципальных) органов</v>
      </c>
      <c r="C129" s="68">
        <v>200</v>
      </c>
      <c r="D129" s="70" t="s">
        <v>239</v>
      </c>
      <c r="E129" s="72">
        <f>E131</f>
        <v>38000</v>
      </c>
      <c r="F129" s="72">
        <f>F131</f>
        <v>0</v>
      </c>
      <c r="G129" s="72">
        <f t="shared" si="9"/>
        <v>38000</v>
      </c>
      <c r="I129" s="14"/>
    </row>
    <row r="130" spans="2:9" ht="33.75" customHeight="1">
      <c r="B130" s="73" t="s">
        <v>361</v>
      </c>
      <c r="C130" s="68">
        <v>200</v>
      </c>
      <c r="D130" s="70" t="s">
        <v>523</v>
      </c>
      <c r="E130" s="72">
        <v>115500</v>
      </c>
      <c r="F130" s="72">
        <v>5000</v>
      </c>
      <c r="G130" s="72">
        <f t="shared" si="9"/>
        <v>110500</v>
      </c>
      <c r="I130" s="14"/>
    </row>
    <row r="131" spans="2:9" ht="51" customHeight="1">
      <c r="B131" s="67" t="s">
        <v>468</v>
      </c>
      <c r="C131" s="68">
        <v>200</v>
      </c>
      <c r="D131" s="70" t="s">
        <v>524</v>
      </c>
      <c r="E131" s="72">
        <v>38000</v>
      </c>
      <c r="F131" s="72"/>
      <c r="G131" s="72">
        <f t="shared" si="9"/>
        <v>38000</v>
      </c>
      <c r="I131" s="14"/>
    </row>
    <row r="132" spans="2:9" ht="36" customHeight="1" hidden="1">
      <c r="B132" s="67" t="e">
        <f>#REF!</f>
        <v>#REF!</v>
      </c>
      <c r="C132" s="68">
        <v>200</v>
      </c>
      <c r="D132" s="70" t="s">
        <v>341</v>
      </c>
      <c r="E132" s="72">
        <f>E133</f>
        <v>0</v>
      </c>
      <c r="F132" s="84">
        <f>F133</f>
        <v>0</v>
      </c>
      <c r="G132" s="72">
        <f aca="true" t="shared" si="10" ref="G132:G137">E132-F132</f>
        <v>0</v>
      </c>
      <c r="I132" s="14"/>
    </row>
    <row r="133" spans="2:9" ht="39" customHeight="1" hidden="1">
      <c r="B133" s="67" t="e">
        <f>#REF!</f>
        <v>#REF!</v>
      </c>
      <c r="C133" s="68">
        <v>200</v>
      </c>
      <c r="D133" s="70" t="s">
        <v>342</v>
      </c>
      <c r="E133" s="72">
        <f>E134</f>
        <v>0</v>
      </c>
      <c r="F133" s="84">
        <f>F134</f>
        <v>0</v>
      </c>
      <c r="G133" s="72">
        <f t="shared" si="10"/>
        <v>0</v>
      </c>
      <c r="I133" s="14"/>
    </row>
    <row r="134" spans="2:9" ht="43.5" customHeight="1" hidden="1">
      <c r="B134" s="67" t="e">
        <f>#REF!</f>
        <v>#REF!</v>
      </c>
      <c r="C134" s="68">
        <v>200</v>
      </c>
      <c r="D134" s="70" t="s">
        <v>343</v>
      </c>
      <c r="E134" s="72"/>
      <c r="F134" s="57">
        <f>F136</f>
        <v>0</v>
      </c>
      <c r="G134" s="72">
        <f t="shared" si="10"/>
        <v>0</v>
      </c>
      <c r="I134" s="14"/>
    </row>
    <row r="135" spans="2:9" ht="26.25" customHeight="1" hidden="1">
      <c r="B135" s="67" t="s">
        <v>171</v>
      </c>
      <c r="C135" s="68">
        <v>200</v>
      </c>
      <c r="D135" s="70" t="s">
        <v>344</v>
      </c>
      <c r="E135" s="72"/>
      <c r="F135" s="57">
        <f>F136</f>
        <v>0</v>
      </c>
      <c r="G135" s="72">
        <f t="shared" si="10"/>
        <v>0</v>
      </c>
      <c r="I135" s="14"/>
    </row>
    <row r="136" spans="2:9" ht="27" customHeight="1" hidden="1">
      <c r="B136" s="67" t="s">
        <v>89</v>
      </c>
      <c r="C136" s="68">
        <v>200</v>
      </c>
      <c r="D136" s="70" t="s">
        <v>345</v>
      </c>
      <c r="E136" s="72"/>
      <c r="F136" s="111"/>
      <c r="G136" s="72">
        <f t="shared" si="10"/>
        <v>0</v>
      </c>
      <c r="I136" s="14"/>
    </row>
    <row r="137" spans="2:9" ht="37.5" customHeight="1">
      <c r="B137" s="67" t="s">
        <v>227</v>
      </c>
      <c r="C137" s="68">
        <v>200</v>
      </c>
      <c r="D137" s="70" t="s">
        <v>525</v>
      </c>
      <c r="E137" s="72">
        <v>21300</v>
      </c>
      <c r="F137" s="72"/>
      <c r="G137" s="72">
        <f t="shared" si="10"/>
        <v>21300</v>
      </c>
      <c r="I137" s="14"/>
    </row>
    <row r="138" spans="2:9" s="98" customFormat="1" ht="25.5" customHeight="1">
      <c r="B138" s="79" t="s">
        <v>168</v>
      </c>
      <c r="C138" s="97">
        <v>200</v>
      </c>
      <c r="D138" s="69" t="s">
        <v>526</v>
      </c>
      <c r="E138" s="102">
        <f>E139</f>
        <v>135100</v>
      </c>
      <c r="F138" s="102">
        <f>F139</f>
        <v>9300</v>
      </c>
      <c r="G138" s="102">
        <f aca="true" t="shared" si="11" ref="G138:G183">E138-F138</f>
        <v>125800</v>
      </c>
      <c r="I138" s="99"/>
    </row>
    <row r="139" spans="2:9" ht="41.25" customHeight="1">
      <c r="B139" s="67" t="s">
        <v>169</v>
      </c>
      <c r="C139" s="68">
        <v>200</v>
      </c>
      <c r="D139" s="70" t="s">
        <v>527</v>
      </c>
      <c r="E139" s="72">
        <f>E140</f>
        <v>135100</v>
      </c>
      <c r="F139" s="72">
        <f>F140</f>
        <v>9300</v>
      </c>
      <c r="G139" s="72">
        <f t="shared" si="11"/>
        <v>125800</v>
      </c>
      <c r="I139" s="14"/>
    </row>
    <row r="140" spans="2:9" ht="69.75" customHeight="1">
      <c r="B140" s="67" t="s">
        <v>390</v>
      </c>
      <c r="C140" s="68">
        <v>200</v>
      </c>
      <c r="D140" s="70" t="s">
        <v>528</v>
      </c>
      <c r="E140" s="72">
        <f>E141+E146+E152</f>
        <v>135100</v>
      </c>
      <c r="F140" s="72">
        <f>F141+F146+F152</f>
        <v>9300</v>
      </c>
      <c r="G140" s="72">
        <f t="shared" si="11"/>
        <v>125800</v>
      </c>
      <c r="I140" s="14"/>
    </row>
    <row r="141" spans="2:9" ht="23.25" customHeight="1">
      <c r="B141" s="96" t="s">
        <v>448</v>
      </c>
      <c r="C141" s="68">
        <v>200</v>
      </c>
      <c r="D141" s="70" t="s">
        <v>529</v>
      </c>
      <c r="E141" s="72">
        <f>E142</f>
        <v>5000</v>
      </c>
      <c r="F141" s="72">
        <f>F142</f>
        <v>0</v>
      </c>
      <c r="G141" s="72">
        <f t="shared" si="11"/>
        <v>5000</v>
      </c>
      <c r="I141" s="14"/>
    </row>
    <row r="142" spans="2:9" ht="90" customHeight="1">
      <c r="B142" s="67" t="s">
        <v>306</v>
      </c>
      <c r="C142" s="68">
        <v>200</v>
      </c>
      <c r="D142" s="70" t="s">
        <v>530</v>
      </c>
      <c r="E142" s="72">
        <f>E144</f>
        <v>5000</v>
      </c>
      <c r="F142" s="72">
        <f>F144</f>
        <v>0</v>
      </c>
      <c r="G142" s="72">
        <f t="shared" si="11"/>
        <v>5000</v>
      </c>
      <c r="I142" s="14"/>
    </row>
    <row r="143" spans="2:9" ht="36.75" customHeight="1" hidden="1">
      <c r="B143" s="67" t="str">
        <f>B34</f>
        <v>Закупка товаров,работ и услуг для государственных (муниципальных) нужд</v>
      </c>
      <c r="C143" s="68">
        <v>200</v>
      </c>
      <c r="D143" s="70" t="s">
        <v>307</v>
      </c>
      <c r="E143" s="72">
        <f>E144</f>
        <v>5000</v>
      </c>
      <c r="F143" s="72">
        <f>F144</f>
        <v>0</v>
      </c>
      <c r="G143" s="72">
        <f t="shared" si="11"/>
        <v>5000</v>
      </c>
      <c r="I143" s="14"/>
    </row>
    <row r="144" spans="2:9" ht="36" customHeight="1" hidden="1">
      <c r="B144" s="67" t="str">
        <f>B35</f>
        <v>Иные закупки товаров, работ и услуг для обеспечения государственных (муниципальных) нужд</v>
      </c>
      <c r="C144" s="68">
        <v>200</v>
      </c>
      <c r="D144" s="70" t="s">
        <v>308</v>
      </c>
      <c r="E144" s="72">
        <f>E145</f>
        <v>5000</v>
      </c>
      <c r="F144" s="72">
        <f>F145</f>
        <v>0</v>
      </c>
      <c r="G144" s="72">
        <f t="shared" si="11"/>
        <v>5000</v>
      </c>
      <c r="I144" s="14"/>
    </row>
    <row r="145" spans="2:9" ht="36.75" customHeight="1">
      <c r="B145" s="67" t="str">
        <f>B36</f>
        <v>Прочая закупка товаров, работи  услуг для обеспечения государственных(муниципальных) нужд</v>
      </c>
      <c r="C145" s="68">
        <v>200</v>
      </c>
      <c r="D145" s="70" t="s">
        <v>531</v>
      </c>
      <c r="E145" s="72">
        <v>5000</v>
      </c>
      <c r="F145" s="72"/>
      <c r="G145" s="72">
        <f t="shared" si="11"/>
        <v>5000</v>
      </c>
      <c r="I145" s="14"/>
    </row>
    <row r="146" spans="2:9" ht="85.5" customHeight="1">
      <c r="B146" s="67" t="s">
        <v>1</v>
      </c>
      <c r="C146" s="68">
        <v>200</v>
      </c>
      <c r="D146" s="70" t="s">
        <v>533</v>
      </c>
      <c r="E146" s="72">
        <f>E147+E149</f>
        <v>126100</v>
      </c>
      <c r="F146" s="78">
        <f>F149</f>
        <v>9300</v>
      </c>
      <c r="G146" s="72">
        <f>E146-F146</f>
        <v>116800</v>
      </c>
      <c r="I146" s="14"/>
    </row>
    <row r="147" spans="2:9" ht="128.25" customHeight="1">
      <c r="B147" s="67" t="s">
        <v>532</v>
      </c>
      <c r="C147" s="68">
        <v>200</v>
      </c>
      <c r="D147" s="70" t="s">
        <v>534</v>
      </c>
      <c r="E147" s="72">
        <f>E148</f>
        <v>13500</v>
      </c>
      <c r="F147" s="72">
        <f>F148</f>
        <v>0</v>
      </c>
      <c r="G147" s="72">
        <f>E147-F147</f>
        <v>13500</v>
      </c>
      <c r="I147" s="14"/>
    </row>
    <row r="148" spans="2:9" ht="32.25" customHeight="1">
      <c r="B148" s="67" t="s">
        <v>227</v>
      </c>
      <c r="C148" s="68">
        <v>200</v>
      </c>
      <c r="D148" s="70" t="s">
        <v>535</v>
      </c>
      <c r="E148" s="72">
        <v>13500</v>
      </c>
      <c r="F148" s="78"/>
      <c r="G148" s="72">
        <f>E148-F148</f>
        <v>13500</v>
      </c>
      <c r="I148" s="14"/>
    </row>
    <row r="149" spans="2:9" ht="171" customHeight="1">
      <c r="B149" s="67" t="s">
        <v>309</v>
      </c>
      <c r="C149" s="68">
        <v>200</v>
      </c>
      <c r="D149" s="70" t="s">
        <v>536</v>
      </c>
      <c r="E149" s="72">
        <f>E150</f>
        <v>112600</v>
      </c>
      <c r="F149" s="72">
        <f>F150</f>
        <v>9300</v>
      </c>
      <c r="G149" s="72">
        <f aca="true" t="shared" si="12" ref="G149:G154">E149-F149</f>
        <v>103300</v>
      </c>
      <c r="I149" s="14"/>
    </row>
    <row r="150" spans="2:9" ht="24" customHeight="1" hidden="1">
      <c r="B150" s="67" t="str">
        <f>B40</f>
        <v>Межбюджетные трансферты</v>
      </c>
      <c r="C150" s="68">
        <v>200</v>
      </c>
      <c r="D150" s="70" t="s">
        <v>0</v>
      </c>
      <c r="E150" s="72">
        <f>E151</f>
        <v>112600</v>
      </c>
      <c r="F150" s="72">
        <f>F151</f>
        <v>9300</v>
      </c>
      <c r="G150" s="72">
        <f t="shared" si="12"/>
        <v>103300</v>
      </c>
      <c r="I150" s="14"/>
    </row>
    <row r="151" spans="2:9" ht="24" customHeight="1">
      <c r="B151" s="67" t="str">
        <f>B41</f>
        <v>Иные межбюджетные трансферты</v>
      </c>
      <c r="C151" s="68">
        <v>200</v>
      </c>
      <c r="D151" s="70" t="s">
        <v>537</v>
      </c>
      <c r="E151" s="72">
        <v>112600</v>
      </c>
      <c r="F151" s="72">
        <v>9300</v>
      </c>
      <c r="G151" s="72">
        <f t="shared" si="12"/>
        <v>103300</v>
      </c>
      <c r="I151" s="14"/>
    </row>
    <row r="152" spans="2:9" ht="24" customHeight="1">
      <c r="B152" s="67" t="s">
        <v>539</v>
      </c>
      <c r="C152" s="68">
        <v>200</v>
      </c>
      <c r="D152" s="70" t="s">
        <v>540</v>
      </c>
      <c r="E152" s="72">
        <f>E153</f>
        <v>4000</v>
      </c>
      <c r="F152" s="72">
        <f>F153</f>
        <v>0</v>
      </c>
      <c r="G152" s="72">
        <f t="shared" si="12"/>
        <v>4000</v>
      </c>
      <c r="I152" s="14"/>
    </row>
    <row r="153" spans="2:9" ht="90" customHeight="1">
      <c r="B153" s="67" t="s">
        <v>538</v>
      </c>
      <c r="C153" s="68">
        <v>200</v>
      </c>
      <c r="D153" s="70" t="s">
        <v>541</v>
      </c>
      <c r="E153" s="72">
        <f>E154</f>
        <v>4000</v>
      </c>
      <c r="F153" s="72">
        <f>F154</f>
        <v>0</v>
      </c>
      <c r="G153" s="72">
        <f t="shared" si="12"/>
        <v>4000</v>
      </c>
      <c r="I153" s="14"/>
    </row>
    <row r="154" spans="2:9" ht="36.75" customHeight="1">
      <c r="B154" s="67" t="s">
        <v>227</v>
      </c>
      <c r="C154" s="68">
        <v>200</v>
      </c>
      <c r="D154" s="70" t="s">
        <v>542</v>
      </c>
      <c r="E154" s="72">
        <v>4000</v>
      </c>
      <c r="F154" s="72"/>
      <c r="G154" s="72">
        <f t="shared" si="12"/>
        <v>4000</v>
      </c>
      <c r="I154" s="14"/>
    </row>
    <row r="155" spans="2:9" s="98" customFormat="1" ht="30" customHeight="1">
      <c r="B155" s="79" t="s">
        <v>365</v>
      </c>
      <c r="C155" s="97">
        <v>200</v>
      </c>
      <c r="D155" s="69" t="s">
        <v>543</v>
      </c>
      <c r="E155" s="102">
        <f>E156</f>
        <v>1361000</v>
      </c>
      <c r="F155" s="102">
        <f>F156</f>
        <v>79400</v>
      </c>
      <c r="G155" s="102">
        <f t="shared" si="11"/>
        <v>1281600</v>
      </c>
      <c r="I155" s="99"/>
    </row>
    <row r="156" spans="2:9" ht="27" customHeight="1">
      <c r="B156" s="67" t="s">
        <v>241</v>
      </c>
      <c r="C156" s="68">
        <v>200</v>
      </c>
      <c r="D156" s="70" t="s">
        <v>544</v>
      </c>
      <c r="E156" s="72">
        <f>E157</f>
        <v>1361000</v>
      </c>
      <c r="F156" s="72">
        <f>F158+F178</f>
        <v>79400</v>
      </c>
      <c r="G156" s="72">
        <f t="shared" si="11"/>
        <v>1281600</v>
      </c>
      <c r="I156" s="14"/>
    </row>
    <row r="157" spans="2:9" ht="40.5" customHeight="1">
      <c r="B157" s="67" t="s">
        <v>2</v>
      </c>
      <c r="C157" s="68">
        <v>200</v>
      </c>
      <c r="D157" s="70" t="s">
        <v>545</v>
      </c>
      <c r="E157" s="72">
        <f>E158+E178</f>
        <v>1361000</v>
      </c>
      <c r="F157" s="72">
        <f>F158+F178</f>
        <v>79400</v>
      </c>
      <c r="G157" s="72">
        <f t="shared" si="11"/>
        <v>1281600</v>
      </c>
      <c r="I157" s="14"/>
    </row>
    <row r="158" spans="2:9" ht="68.25" customHeight="1">
      <c r="B158" s="67" t="s">
        <v>3</v>
      </c>
      <c r="C158" s="68">
        <v>200</v>
      </c>
      <c r="D158" s="70" t="s">
        <v>546</v>
      </c>
      <c r="E158" s="72">
        <f>E159+E163+E174</f>
        <v>1111000</v>
      </c>
      <c r="F158" s="72">
        <f>F159+F163+F174</f>
        <v>79400</v>
      </c>
      <c r="G158" s="72">
        <f t="shared" si="11"/>
        <v>1031600</v>
      </c>
      <c r="I158" s="14"/>
    </row>
    <row r="159" spans="2:9" ht="79.5" customHeight="1">
      <c r="B159" s="67" t="s">
        <v>449</v>
      </c>
      <c r="C159" s="68">
        <v>200</v>
      </c>
      <c r="D159" s="70" t="s">
        <v>547</v>
      </c>
      <c r="E159" s="72">
        <f>E162</f>
        <v>994000</v>
      </c>
      <c r="F159" s="57">
        <f>F160</f>
        <v>79400</v>
      </c>
      <c r="G159" s="72">
        <f t="shared" si="11"/>
        <v>914600</v>
      </c>
      <c r="I159" s="14"/>
    </row>
    <row r="160" spans="2:9" ht="24" customHeight="1" hidden="1">
      <c r="B160" s="67" t="e">
        <f>#REF!</f>
        <v>#REF!</v>
      </c>
      <c r="C160" s="68">
        <v>200</v>
      </c>
      <c r="D160" s="70" t="s">
        <v>346</v>
      </c>
      <c r="E160" s="72">
        <f>E161</f>
        <v>994000</v>
      </c>
      <c r="F160" s="84">
        <f>F161</f>
        <v>79400</v>
      </c>
      <c r="G160" s="72">
        <f t="shared" si="11"/>
        <v>914600</v>
      </c>
      <c r="I160" s="14"/>
    </row>
    <row r="161" spans="2:9" ht="9.75" customHeight="1" hidden="1">
      <c r="B161" s="67" t="e">
        <f>#REF!</f>
        <v>#REF!</v>
      </c>
      <c r="C161" s="68">
        <v>200</v>
      </c>
      <c r="D161" s="70" t="s">
        <v>347</v>
      </c>
      <c r="E161" s="72">
        <f>E162</f>
        <v>994000</v>
      </c>
      <c r="F161" s="84">
        <f>F162</f>
        <v>79400</v>
      </c>
      <c r="G161" s="72">
        <f t="shared" si="11"/>
        <v>914600</v>
      </c>
      <c r="I161" s="14"/>
    </row>
    <row r="162" spans="2:9" ht="38.25" customHeight="1">
      <c r="B162" s="67" t="s">
        <v>227</v>
      </c>
      <c r="C162" s="68">
        <v>200</v>
      </c>
      <c r="D162" s="70" t="s">
        <v>548</v>
      </c>
      <c r="E162" s="72">
        <v>994000</v>
      </c>
      <c r="F162" s="57">
        <v>79400</v>
      </c>
      <c r="G162" s="72">
        <f t="shared" si="11"/>
        <v>914600</v>
      </c>
      <c r="I162" s="14"/>
    </row>
    <row r="163" spans="2:9" ht="96" customHeight="1">
      <c r="B163" s="67" t="s">
        <v>329</v>
      </c>
      <c r="C163" s="68">
        <v>200</v>
      </c>
      <c r="D163" s="70" t="s">
        <v>549</v>
      </c>
      <c r="E163" s="72">
        <f>E166</f>
        <v>8900</v>
      </c>
      <c r="F163" s="57">
        <f>F166</f>
        <v>0</v>
      </c>
      <c r="G163" s="72">
        <f>E163-F163</f>
        <v>8900</v>
      </c>
      <c r="I163" s="14"/>
    </row>
    <row r="164" spans="2:9" ht="38.25" customHeight="1" hidden="1">
      <c r="B164" s="67" t="s">
        <v>189</v>
      </c>
      <c r="C164" s="68">
        <v>200</v>
      </c>
      <c r="D164" s="70" t="s">
        <v>331</v>
      </c>
      <c r="E164" s="72">
        <f>E165</f>
        <v>8900</v>
      </c>
      <c r="F164" s="57">
        <v>5900</v>
      </c>
      <c r="G164" s="72">
        <f>E164-F164</f>
        <v>3000</v>
      </c>
      <c r="I164" s="14"/>
    </row>
    <row r="165" spans="2:9" ht="41.25" customHeight="1" hidden="1">
      <c r="B165" s="67" t="s">
        <v>221</v>
      </c>
      <c r="C165" s="68">
        <v>200</v>
      </c>
      <c r="D165" s="70" t="s">
        <v>330</v>
      </c>
      <c r="E165" s="72">
        <f>E166</f>
        <v>8900</v>
      </c>
      <c r="F165" s="57">
        <v>5900</v>
      </c>
      <c r="G165" s="72">
        <f>E165-F165</f>
        <v>3000</v>
      </c>
      <c r="I165" s="14"/>
    </row>
    <row r="166" spans="2:9" ht="36" customHeight="1">
      <c r="B166" s="67" t="s">
        <v>227</v>
      </c>
      <c r="C166" s="68">
        <v>200</v>
      </c>
      <c r="D166" s="70" t="s">
        <v>550</v>
      </c>
      <c r="E166" s="72">
        <v>8900</v>
      </c>
      <c r="F166" s="57"/>
      <c r="G166" s="72">
        <f>E166-F166</f>
        <v>8900</v>
      </c>
      <c r="I166" s="14"/>
    </row>
    <row r="167" spans="2:9" ht="72.75" customHeight="1" hidden="1">
      <c r="B167" s="67" t="s">
        <v>332</v>
      </c>
      <c r="C167" s="68">
        <v>200</v>
      </c>
      <c r="D167" s="70" t="s">
        <v>333</v>
      </c>
      <c r="E167" s="72">
        <f aca="true" t="shared" si="13" ref="E167:F172">E168</f>
        <v>0</v>
      </c>
      <c r="F167" s="57">
        <f t="shared" si="13"/>
        <v>0</v>
      </c>
      <c r="G167" s="72">
        <f t="shared" si="11"/>
        <v>0</v>
      </c>
      <c r="I167" s="14"/>
    </row>
    <row r="168" spans="2:9" ht="24" customHeight="1" hidden="1">
      <c r="B168" s="67" t="e">
        <f>#REF!</f>
        <v>#REF!</v>
      </c>
      <c r="C168" s="68">
        <v>200</v>
      </c>
      <c r="D168" s="70" t="s">
        <v>334</v>
      </c>
      <c r="E168" s="72">
        <f t="shared" si="13"/>
        <v>0</v>
      </c>
      <c r="F168" s="57">
        <f t="shared" si="13"/>
        <v>0</v>
      </c>
      <c r="G168" s="72">
        <f t="shared" si="11"/>
        <v>0</v>
      </c>
      <c r="I168" s="14"/>
    </row>
    <row r="169" spans="2:9" ht="24" customHeight="1" hidden="1">
      <c r="B169" s="67" t="e">
        <f>#REF!</f>
        <v>#REF!</v>
      </c>
      <c r="C169" s="68">
        <v>200</v>
      </c>
      <c r="D169" s="70" t="s">
        <v>335</v>
      </c>
      <c r="E169" s="72">
        <f t="shared" si="13"/>
        <v>0</v>
      </c>
      <c r="F169" s="57">
        <f t="shared" si="13"/>
        <v>0</v>
      </c>
      <c r="G169" s="72">
        <f t="shared" si="11"/>
        <v>0</v>
      </c>
      <c r="I169" s="14"/>
    </row>
    <row r="170" spans="2:9" ht="24" customHeight="1" hidden="1">
      <c r="B170" s="67" t="e">
        <f>#REF!</f>
        <v>#REF!</v>
      </c>
      <c r="C170" s="68">
        <v>200</v>
      </c>
      <c r="D170" s="70" t="s">
        <v>336</v>
      </c>
      <c r="E170" s="72">
        <f t="shared" si="13"/>
        <v>0</v>
      </c>
      <c r="F170" s="57">
        <f t="shared" si="13"/>
        <v>0</v>
      </c>
      <c r="G170" s="72">
        <f t="shared" si="11"/>
        <v>0</v>
      </c>
      <c r="I170" s="14"/>
    </row>
    <row r="171" spans="2:9" ht="24" customHeight="1" hidden="1">
      <c r="B171" s="67" t="s">
        <v>172</v>
      </c>
      <c r="C171" s="68">
        <v>200</v>
      </c>
      <c r="D171" s="70" t="s">
        <v>337</v>
      </c>
      <c r="E171" s="72">
        <f t="shared" si="13"/>
        <v>0</v>
      </c>
      <c r="F171" s="57">
        <f t="shared" si="13"/>
        <v>0</v>
      </c>
      <c r="G171" s="72">
        <f t="shared" si="11"/>
        <v>0</v>
      </c>
      <c r="I171" s="14"/>
    </row>
    <row r="172" spans="2:9" ht="24" customHeight="1" hidden="1">
      <c r="B172" s="67" t="s">
        <v>106</v>
      </c>
      <c r="C172" s="68">
        <v>200</v>
      </c>
      <c r="D172" s="70" t="s">
        <v>338</v>
      </c>
      <c r="E172" s="72">
        <f t="shared" si="13"/>
        <v>0</v>
      </c>
      <c r="F172" s="57">
        <f t="shared" si="13"/>
        <v>0</v>
      </c>
      <c r="G172" s="72">
        <f t="shared" si="11"/>
        <v>0</v>
      </c>
      <c r="I172" s="14"/>
    </row>
    <row r="173" spans="2:9" ht="24" customHeight="1" hidden="1">
      <c r="B173" s="67" t="s">
        <v>87</v>
      </c>
      <c r="C173" s="68">
        <v>200</v>
      </c>
      <c r="D173" s="70" t="s">
        <v>339</v>
      </c>
      <c r="E173" s="72"/>
      <c r="F173" s="57"/>
      <c r="G173" s="72">
        <f t="shared" si="11"/>
        <v>0</v>
      </c>
      <c r="I173" s="14"/>
    </row>
    <row r="174" spans="2:9" ht="95.25" customHeight="1">
      <c r="B174" s="67" t="s">
        <v>328</v>
      </c>
      <c r="C174" s="68">
        <v>200</v>
      </c>
      <c r="D174" s="70" t="s">
        <v>551</v>
      </c>
      <c r="E174" s="72">
        <f>E177</f>
        <v>108100</v>
      </c>
      <c r="F174" s="57"/>
      <c r="G174" s="72">
        <f t="shared" si="11"/>
        <v>108100</v>
      </c>
      <c r="I174" s="14"/>
    </row>
    <row r="175" spans="2:9" ht="41.25" customHeight="1" hidden="1">
      <c r="B175" s="67" t="e">
        <f>B160</f>
        <v>#REF!</v>
      </c>
      <c r="C175" s="68">
        <v>200</v>
      </c>
      <c r="D175" s="70" t="s">
        <v>242</v>
      </c>
      <c r="E175" s="72" t="e">
        <f>#REF!</f>
        <v>#REF!</v>
      </c>
      <c r="F175" s="57" t="e">
        <f>#REF!</f>
        <v>#REF!</v>
      </c>
      <c r="G175" s="72" t="e">
        <f t="shared" si="11"/>
        <v>#REF!</v>
      </c>
      <c r="I175" s="14"/>
    </row>
    <row r="176" spans="2:9" ht="41.25" customHeight="1" hidden="1">
      <c r="B176" s="67" t="e">
        <f>B161</f>
        <v>#REF!</v>
      </c>
      <c r="C176" s="68">
        <v>200</v>
      </c>
      <c r="D176" s="70" t="s">
        <v>243</v>
      </c>
      <c r="E176" s="72">
        <f>E177</f>
        <v>108100</v>
      </c>
      <c r="F176" s="57">
        <f>F177</f>
        <v>0</v>
      </c>
      <c r="G176" s="72">
        <f t="shared" si="11"/>
        <v>108100</v>
      </c>
      <c r="I176" s="14"/>
    </row>
    <row r="177" spans="2:9" ht="36.75" customHeight="1">
      <c r="B177" s="67" t="str">
        <f>B162</f>
        <v>Прочая закупка товаров, работи  услуг для обеспечения государственных(муниципальных) нужд</v>
      </c>
      <c r="C177" s="68">
        <v>200</v>
      </c>
      <c r="D177" s="70" t="s">
        <v>552</v>
      </c>
      <c r="E177" s="72">
        <v>108100</v>
      </c>
      <c r="F177" s="57"/>
      <c r="G177" s="72">
        <f t="shared" si="11"/>
        <v>108100</v>
      </c>
      <c r="I177" s="14"/>
    </row>
    <row r="178" spans="2:9" ht="68.25" customHeight="1">
      <c r="B178" s="67" t="s">
        <v>4</v>
      </c>
      <c r="C178" s="68">
        <v>200</v>
      </c>
      <c r="D178" s="70" t="s">
        <v>553</v>
      </c>
      <c r="E178" s="72">
        <f>E179</f>
        <v>250000</v>
      </c>
      <c r="F178" s="57">
        <v>0</v>
      </c>
      <c r="G178" s="72">
        <f t="shared" si="11"/>
        <v>250000</v>
      </c>
      <c r="I178" s="14"/>
    </row>
    <row r="179" spans="2:9" ht="84.75" customHeight="1">
      <c r="B179" s="67" t="s">
        <v>5</v>
      </c>
      <c r="C179" s="68">
        <v>200</v>
      </c>
      <c r="D179" s="70" t="s">
        <v>554</v>
      </c>
      <c r="E179" s="72">
        <f aca="true" t="shared" si="14" ref="E179:F181">E180</f>
        <v>250000</v>
      </c>
      <c r="F179" s="84">
        <f t="shared" si="14"/>
        <v>0</v>
      </c>
      <c r="G179" s="72">
        <f t="shared" si="11"/>
        <v>250000</v>
      </c>
      <c r="I179" s="14"/>
    </row>
    <row r="180" spans="2:9" ht="30" customHeight="1" hidden="1">
      <c r="B180" s="67" t="e">
        <f>B175</f>
        <v>#REF!</v>
      </c>
      <c r="C180" s="68">
        <v>200</v>
      </c>
      <c r="D180" s="70" t="s">
        <v>7</v>
      </c>
      <c r="E180" s="72">
        <f t="shared" si="14"/>
        <v>250000</v>
      </c>
      <c r="F180" s="84">
        <f t="shared" si="14"/>
        <v>0</v>
      </c>
      <c r="G180" s="72">
        <f t="shared" si="11"/>
        <v>250000</v>
      </c>
      <c r="I180" s="14"/>
    </row>
    <row r="181" spans="2:9" ht="44.25" customHeight="1" hidden="1">
      <c r="B181" s="67" t="e">
        <f>B176</f>
        <v>#REF!</v>
      </c>
      <c r="C181" s="68">
        <v>200</v>
      </c>
      <c r="D181" s="70" t="s">
        <v>6</v>
      </c>
      <c r="E181" s="72">
        <f t="shared" si="14"/>
        <v>250000</v>
      </c>
      <c r="F181" s="84">
        <f t="shared" si="14"/>
        <v>0</v>
      </c>
      <c r="G181" s="72">
        <f t="shared" si="11"/>
        <v>250000</v>
      </c>
      <c r="I181" s="14"/>
    </row>
    <row r="182" spans="2:9" ht="42" customHeight="1">
      <c r="B182" s="67" t="str">
        <f>B177</f>
        <v>Прочая закупка товаров, работи  услуг для обеспечения государственных(муниципальных) нужд</v>
      </c>
      <c r="C182" s="68">
        <v>200</v>
      </c>
      <c r="D182" s="70" t="s">
        <v>555</v>
      </c>
      <c r="E182" s="72">
        <v>250000</v>
      </c>
      <c r="F182" s="84"/>
      <c r="G182" s="72">
        <f t="shared" si="11"/>
        <v>250000</v>
      </c>
      <c r="I182" s="14"/>
    </row>
    <row r="183" spans="2:9" s="98" customFormat="1" ht="19.5" customHeight="1">
      <c r="B183" s="100" t="s">
        <v>55</v>
      </c>
      <c r="C183" s="97">
        <v>200</v>
      </c>
      <c r="D183" s="86" t="s">
        <v>556</v>
      </c>
      <c r="E183" s="102">
        <f>E184</f>
        <v>849000</v>
      </c>
      <c r="F183" s="102">
        <f>F184</f>
        <v>45459.21</v>
      </c>
      <c r="G183" s="102">
        <f t="shared" si="11"/>
        <v>803540.79</v>
      </c>
      <c r="I183" s="101"/>
    </row>
    <row r="184" spans="2:9" ht="18" customHeight="1">
      <c r="B184" s="67" t="s">
        <v>186</v>
      </c>
      <c r="C184" s="68">
        <v>200</v>
      </c>
      <c r="D184" s="70" t="s">
        <v>557</v>
      </c>
      <c r="E184" s="72">
        <f>E187+E191+E195</f>
        <v>849000</v>
      </c>
      <c r="F184" s="72">
        <f>F187+F191+F195</f>
        <v>45459.21</v>
      </c>
      <c r="G184" s="72">
        <f aca="true" t="shared" si="15" ref="G184:G220">E184-F184</f>
        <v>803540.79</v>
      </c>
      <c r="I184" s="14"/>
    </row>
    <row r="185" spans="2:9" ht="48.75" customHeight="1">
      <c r="B185" s="67" t="s">
        <v>8</v>
      </c>
      <c r="C185" s="68">
        <v>200</v>
      </c>
      <c r="D185" s="70" t="s">
        <v>558</v>
      </c>
      <c r="E185" s="72">
        <f>E188+E192+E196</f>
        <v>849000</v>
      </c>
      <c r="F185" s="72">
        <f>F188+F192+F196</f>
        <v>45459.21</v>
      </c>
      <c r="G185" s="72">
        <f t="shared" si="15"/>
        <v>803540.79</v>
      </c>
      <c r="I185" s="14"/>
    </row>
    <row r="186" spans="2:9" ht="72.75" customHeight="1">
      <c r="B186" s="67" t="s">
        <v>9</v>
      </c>
      <c r="C186" s="68">
        <v>200</v>
      </c>
      <c r="D186" s="70" t="s">
        <v>559</v>
      </c>
      <c r="E186" s="72">
        <f>E187+E191+E195</f>
        <v>849000</v>
      </c>
      <c r="F186" s="72">
        <f>F189+F193+F197</f>
        <v>45459.21</v>
      </c>
      <c r="G186" s="72">
        <f t="shared" si="15"/>
        <v>803540.79</v>
      </c>
      <c r="I186" s="14"/>
    </row>
    <row r="187" spans="2:9" ht="102.75" customHeight="1">
      <c r="B187" s="67" t="s">
        <v>432</v>
      </c>
      <c r="C187" s="68">
        <v>200</v>
      </c>
      <c r="D187" s="70" t="s">
        <v>560</v>
      </c>
      <c r="E187" s="72">
        <f>E190</f>
        <v>663000</v>
      </c>
      <c r="F187" s="72">
        <f>F190</f>
        <v>1617.09</v>
      </c>
      <c r="G187" s="72">
        <f t="shared" si="15"/>
        <v>661382.91</v>
      </c>
      <c r="I187" s="14"/>
    </row>
    <row r="188" spans="2:9" ht="24" customHeight="1" hidden="1">
      <c r="B188" s="67" t="s">
        <v>189</v>
      </c>
      <c r="C188" s="68">
        <v>200</v>
      </c>
      <c r="D188" s="70" t="s">
        <v>10</v>
      </c>
      <c r="E188" s="72">
        <f>E189</f>
        <v>663000</v>
      </c>
      <c r="F188" s="72">
        <f>F189</f>
        <v>1617.09</v>
      </c>
      <c r="G188" s="72">
        <f t="shared" si="15"/>
        <v>661382.91</v>
      </c>
      <c r="I188" s="14"/>
    </row>
    <row r="189" spans="2:9" ht="24" customHeight="1" hidden="1">
      <c r="B189" s="67" t="s">
        <v>188</v>
      </c>
      <c r="C189" s="68">
        <v>200</v>
      </c>
      <c r="D189" s="70" t="s">
        <v>11</v>
      </c>
      <c r="E189" s="72">
        <f>E190</f>
        <v>663000</v>
      </c>
      <c r="F189" s="72">
        <f>F190</f>
        <v>1617.09</v>
      </c>
      <c r="G189" s="72">
        <f t="shared" si="15"/>
        <v>661382.91</v>
      </c>
      <c r="I189" s="14"/>
    </row>
    <row r="190" spans="2:9" ht="24" customHeight="1">
      <c r="B190" s="67" t="s">
        <v>165</v>
      </c>
      <c r="C190" s="68">
        <v>200</v>
      </c>
      <c r="D190" s="70" t="s">
        <v>561</v>
      </c>
      <c r="E190" s="72">
        <v>663000</v>
      </c>
      <c r="F190" s="72">
        <v>1617.09</v>
      </c>
      <c r="G190" s="72">
        <f t="shared" si="15"/>
        <v>661382.91</v>
      </c>
      <c r="I190" s="14"/>
    </row>
    <row r="191" spans="2:9" ht="88.5" customHeight="1">
      <c r="B191" s="67" t="s">
        <v>12</v>
      </c>
      <c r="C191" s="68">
        <v>200</v>
      </c>
      <c r="D191" s="70" t="s">
        <v>562</v>
      </c>
      <c r="E191" s="72">
        <f>E194</f>
        <v>5000</v>
      </c>
      <c r="F191" s="93">
        <f>F194</f>
        <v>0</v>
      </c>
      <c r="G191" s="72">
        <f t="shared" si="15"/>
        <v>5000</v>
      </c>
      <c r="I191" s="14"/>
    </row>
    <row r="192" spans="2:9" ht="30.75" customHeight="1" hidden="1">
      <c r="B192" s="67" t="s">
        <v>189</v>
      </c>
      <c r="C192" s="68">
        <v>200</v>
      </c>
      <c r="D192" s="70" t="s">
        <v>13</v>
      </c>
      <c r="E192" s="72">
        <f>E193</f>
        <v>5000</v>
      </c>
      <c r="F192" s="89">
        <f>F193</f>
        <v>0</v>
      </c>
      <c r="G192" s="72">
        <f t="shared" si="15"/>
        <v>5000</v>
      </c>
      <c r="I192" s="14"/>
    </row>
    <row r="193" spans="2:9" ht="24" customHeight="1" hidden="1">
      <c r="B193" s="67" t="s">
        <v>188</v>
      </c>
      <c r="C193" s="68">
        <v>200</v>
      </c>
      <c r="D193" s="70" t="s">
        <v>14</v>
      </c>
      <c r="E193" s="72">
        <f>E194</f>
        <v>5000</v>
      </c>
      <c r="F193" s="89">
        <f>F194</f>
        <v>0</v>
      </c>
      <c r="G193" s="72">
        <f t="shared" si="15"/>
        <v>5000</v>
      </c>
      <c r="I193" s="14"/>
    </row>
    <row r="194" spans="2:9" s="17" customFormat="1" ht="29.25" customHeight="1">
      <c r="B194" s="67" t="s">
        <v>165</v>
      </c>
      <c r="C194" s="68">
        <v>200</v>
      </c>
      <c r="D194" s="70" t="s">
        <v>563</v>
      </c>
      <c r="E194" s="72">
        <v>5000</v>
      </c>
      <c r="F194" s="93"/>
      <c r="G194" s="72">
        <f t="shared" si="15"/>
        <v>5000</v>
      </c>
      <c r="I194" s="18"/>
    </row>
    <row r="195" spans="2:9" s="17" customFormat="1" ht="102" customHeight="1">
      <c r="B195" s="67" t="s">
        <v>15</v>
      </c>
      <c r="C195" s="68">
        <v>200</v>
      </c>
      <c r="D195" s="70" t="s">
        <v>564</v>
      </c>
      <c r="E195" s="72">
        <f aca="true" t="shared" si="16" ref="E195:F197">E196</f>
        <v>181000</v>
      </c>
      <c r="F195" s="93">
        <f t="shared" si="16"/>
        <v>43842.12</v>
      </c>
      <c r="G195" s="72">
        <f t="shared" si="15"/>
        <v>137157.88</v>
      </c>
      <c r="I195" s="18"/>
    </row>
    <row r="196" spans="2:9" s="17" customFormat="1" ht="24" customHeight="1" hidden="1">
      <c r="B196" s="67" t="str">
        <f>B192</f>
        <v>Закупка товаров,работ и услуг для государственных (муниципальных) нужд</v>
      </c>
      <c r="C196" s="68">
        <v>200</v>
      </c>
      <c r="D196" s="70" t="s">
        <v>16</v>
      </c>
      <c r="E196" s="72">
        <f t="shared" si="16"/>
        <v>181000</v>
      </c>
      <c r="F196" s="93">
        <f t="shared" si="16"/>
        <v>43842.12</v>
      </c>
      <c r="G196" s="72">
        <f t="shared" si="15"/>
        <v>137157.88</v>
      </c>
      <c r="I196" s="18"/>
    </row>
    <row r="197" spans="2:9" s="17" customFormat="1" ht="24" customHeight="1" hidden="1">
      <c r="B197" s="77" t="str">
        <f>B193</f>
        <v>Иные закупки товаров, работ и услуг для государственных (муниципальных) нужд</v>
      </c>
      <c r="C197" s="68">
        <v>200</v>
      </c>
      <c r="D197" s="70" t="s">
        <v>17</v>
      </c>
      <c r="E197" s="72">
        <f t="shared" si="16"/>
        <v>181000</v>
      </c>
      <c r="F197" s="93">
        <f t="shared" si="16"/>
        <v>43842.12</v>
      </c>
      <c r="G197" s="72">
        <f t="shared" si="15"/>
        <v>137157.88</v>
      </c>
      <c r="I197" s="18"/>
    </row>
    <row r="198" spans="2:9" s="17" customFormat="1" ht="24" customHeight="1">
      <c r="B198" s="67" t="str">
        <f>B194</f>
        <v> Прочая закупка товаров, работи  услуг для государственных(муниципальных) нужд</v>
      </c>
      <c r="C198" s="68">
        <v>200</v>
      </c>
      <c r="D198" s="70" t="s">
        <v>581</v>
      </c>
      <c r="E198" s="72">
        <v>181000</v>
      </c>
      <c r="F198" s="93">
        <v>43842.12</v>
      </c>
      <c r="G198" s="72">
        <f t="shared" si="15"/>
        <v>137157.88</v>
      </c>
      <c r="I198" s="18"/>
    </row>
    <row r="199" spans="2:9" s="98" customFormat="1" ht="24" customHeight="1">
      <c r="B199" s="100" t="s">
        <v>166</v>
      </c>
      <c r="C199" s="97">
        <v>200</v>
      </c>
      <c r="D199" s="86" t="s">
        <v>565</v>
      </c>
      <c r="E199" s="102">
        <f>E200</f>
        <v>1620400</v>
      </c>
      <c r="F199" s="102">
        <f>F200</f>
        <v>116677.43</v>
      </c>
      <c r="G199" s="102">
        <f t="shared" si="15"/>
        <v>1503722.57</v>
      </c>
      <c r="I199" s="101"/>
    </row>
    <row r="200" spans="2:9" ht="24" customHeight="1">
      <c r="B200" s="67" t="s">
        <v>108</v>
      </c>
      <c r="C200" s="68">
        <v>200</v>
      </c>
      <c r="D200" s="70" t="s">
        <v>566</v>
      </c>
      <c r="E200" s="72">
        <f>E201</f>
        <v>1620400</v>
      </c>
      <c r="F200" s="72">
        <f>F201</f>
        <v>116677.43</v>
      </c>
      <c r="G200" s="72">
        <f t="shared" si="15"/>
        <v>1503722.57</v>
      </c>
      <c r="I200" s="14"/>
    </row>
    <row r="201" spans="2:9" ht="24" customHeight="1">
      <c r="B201" s="79" t="s">
        <v>18</v>
      </c>
      <c r="C201" s="68">
        <v>200</v>
      </c>
      <c r="D201" s="70" t="s">
        <v>567</v>
      </c>
      <c r="E201" s="72">
        <f>E202+E208</f>
        <v>1620400</v>
      </c>
      <c r="F201" s="72">
        <f>F202+F208</f>
        <v>116677.43</v>
      </c>
      <c r="G201" s="72">
        <f t="shared" si="15"/>
        <v>1503722.57</v>
      </c>
      <c r="I201" s="14"/>
    </row>
    <row r="202" spans="2:9" ht="47.25" customHeight="1">
      <c r="B202" s="67" t="s">
        <v>19</v>
      </c>
      <c r="C202" s="68">
        <v>200</v>
      </c>
      <c r="D202" s="70" t="s">
        <v>568</v>
      </c>
      <c r="E202" s="72">
        <f>E203</f>
        <v>1102400</v>
      </c>
      <c r="F202" s="72">
        <f>F203</f>
        <v>87022.31</v>
      </c>
      <c r="G202" s="72">
        <f t="shared" si="15"/>
        <v>1015377.69</v>
      </c>
      <c r="I202" s="14"/>
    </row>
    <row r="203" spans="2:9" ht="81.75" customHeight="1">
      <c r="B203" s="67" t="s">
        <v>450</v>
      </c>
      <c r="C203" s="68">
        <v>200</v>
      </c>
      <c r="D203" s="70" t="s">
        <v>569</v>
      </c>
      <c r="E203" s="72">
        <f aca="true" t="shared" si="17" ref="E203:F205">E204</f>
        <v>1102400</v>
      </c>
      <c r="F203" s="72">
        <f t="shared" si="17"/>
        <v>87022.31</v>
      </c>
      <c r="G203" s="72">
        <f t="shared" si="15"/>
        <v>1015377.69</v>
      </c>
      <c r="I203" s="14"/>
    </row>
    <row r="204" spans="2:9" ht="51.75" customHeight="1" hidden="1">
      <c r="B204" s="67" t="s">
        <v>247</v>
      </c>
      <c r="C204" s="68">
        <v>200</v>
      </c>
      <c r="D204" s="70" t="s">
        <v>24</v>
      </c>
      <c r="E204" s="72">
        <f t="shared" si="17"/>
        <v>1102400</v>
      </c>
      <c r="F204" s="72">
        <f t="shared" si="17"/>
        <v>87022.31</v>
      </c>
      <c r="G204" s="72">
        <f t="shared" si="15"/>
        <v>1015377.69</v>
      </c>
      <c r="I204" s="14"/>
    </row>
    <row r="205" spans="2:9" ht="36" customHeight="1" hidden="1">
      <c r="B205" s="67" t="s">
        <v>191</v>
      </c>
      <c r="C205" s="68">
        <v>200</v>
      </c>
      <c r="D205" s="70" t="s">
        <v>25</v>
      </c>
      <c r="E205" s="72">
        <f t="shared" si="17"/>
        <v>1102400</v>
      </c>
      <c r="F205" s="72">
        <f t="shared" si="17"/>
        <v>87022.31</v>
      </c>
      <c r="G205" s="72">
        <f t="shared" si="15"/>
        <v>1015377.69</v>
      </c>
      <c r="I205" s="14"/>
    </row>
    <row r="206" spans="2:9" ht="57" customHeight="1">
      <c r="B206" s="67" t="s">
        <v>248</v>
      </c>
      <c r="C206" s="68">
        <v>200</v>
      </c>
      <c r="D206" s="70" t="s">
        <v>573</v>
      </c>
      <c r="E206" s="72">
        <v>1102400</v>
      </c>
      <c r="F206" s="72">
        <v>87022.31</v>
      </c>
      <c r="G206" s="72">
        <f t="shared" si="15"/>
        <v>1015377.69</v>
      </c>
      <c r="I206" s="14"/>
    </row>
    <row r="207" spans="2:9" ht="38.25" customHeight="1">
      <c r="B207" s="67" t="s">
        <v>20</v>
      </c>
      <c r="C207" s="68">
        <v>200</v>
      </c>
      <c r="D207" s="70" t="s">
        <v>570</v>
      </c>
      <c r="E207" s="72">
        <f aca="true" t="shared" si="18" ref="E207:F210">E208</f>
        <v>518000</v>
      </c>
      <c r="F207" s="72">
        <f t="shared" si="18"/>
        <v>29655.12</v>
      </c>
      <c r="G207" s="72">
        <f t="shared" si="15"/>
        <v>488344.88</v>
      </c>
      <c r="I207" s="14"/>
    </row>
    <row r="208" spans="2:9" ht="82.5" customHeight="1">
      <c r="B208" s="67" t="s">
        <v>21</v>
      </c>
      <c r="C208" s="68">
        <v>200</v>
      </c>
      <c r="D208" s="70" t="s">
        <v>571</v>
      </c>
      <c r="E208" s="72">
        <f t="shared" si="18"/>
        <v>518000</v>
      </c>
      <c r="F208" s="72">
        <f t="shared" si="18"/>
        <v>29655.12</v>
      </c>
      <c r="G208" s="72">
        <f t="shared" si="15"/>
        <v>488344.88</v>
      </c>
      <c r="I208" s="14"/>
    </row>
    <row r="209" spans="2:9" ht="33.75" customHeight="1" hidden="1">
      <c r="B209" s="67" t="s">
        <v>247</v>
      </c>
      <c r="C209" s="68">
        <v>200</v>
      </c>
      <c r="D209" s="70" t="s">
        <v>26</v>
      </c>
      <c r="E209" s="72">
        <f t="shared" si="18"/>
        <v>518000</v>
      </c>
      <c r="F209" s="72">
        <f t="shared" si="18"/>
        <v>29655.12</v>
      </c>
      <c r="G209" s="72">
        <f t="shared" si="15"/>
        <v>488344.88</v>
      </c>
      <c r="I209" s="14"/>
    </row>
    <row r="210" spans="2:9" ht="27.75" customHeight="1" hidden="1">
      <c r="B210" s="67" t="s">
        <v>191</v>
      </c>
      <c r="C210" s="68">
        <v>200</v>
      </c>
      <c r="D210" s="70" t="s">
        <v>249</v>
      </c>
      <c r="E210" s="72">
        <f t="shared" si="18"/>
        <v>518000</v>
      </c>
      <c r="F210" s="72">
        <f t="shared" si="18"/>
        <v>29655.12</v>
      </c>
      <c r="G210" s="72">
        <f t="shared" si="15"/>
        <v>488344.88</v>
      </c>
      <c r="I210" s="14"/>
    </row>
    <row r="211" spans="2:9" ht="62.25" customHeight="1">
      <c r="B211" s="67" t="s">
        <v>248</v>
      </c>
      <c r="C211" s="68">
        <v>200</v>
      </c>
      <c r="D211" s="70" t="s">
        <v>572</v>
      </c>
      <c r="E211" s="72">
        <v>518000</v>
      </c>
      <c r="F211" s="72">
        <v>29655.12</v>
      </c>
      <c r="G211" s="72">
        <f t="shared" si="15"/>
        <v>488344.88</v>
      </c>
      <c r="I211" s="14"/>
    </row>
    <row r="212" spans="2:9" ht="21.75" customHeight="1" hidden="1">
      <c r="B212" s="67" t="s">
        <v>250</v>
      </c>
      <c r="C212" s="68">
        <v>200</v>
      </c>
      <c r="D212" s="70" t="s">
        <v>187</v>
      </c>
      <c r="E212" s="72" t="e">
        <f aca="true" t="shared" si="19" ref="E212:F214">E213</f>
        <v>#REF!</v>
      </c>
      <c r="F212" s="72" t="e">
        <f t="shared" si="19"/>
        <v>#REF!</v>
      </c>
      <c r="G212" s="72" t="e">
        <f t="shared" si="15"/>
        <v>#REF!</v>
      </c>
      <c r="I212" s="14"/>
    </row>
    <row r="213" spans="2:9" ht="30" customHeight="1" hidden="1">
      <c r="B213" s="67" t="s">
        <v>251</v>
      </c>
      <c r="C213" s="68">
        <v>200</v>
      </c>
      <c r="D213" s="70" t="s">
        <v>253</v>
      </c>
      <c r="E213" s="72" t="e">
        <f t="shared" si="19"/>
        <v>#REF!</v>
      </c>
      <c r="F213" s="72" t="e">
        <f t="shared" si="19"/>
        <v>#REF!</v>
      </c>
      <c r="G213" s="72" t="e">
        <f t="shared" si="15"/>
        <v>#REF!</v>
      </c>
      <c r="I213" s="14"/>
    </row>
    <row r="214" spans="2:9" ht="140.25" customHeight="1" hidden="1">
      <c r="B214" s="67" t="s">
        <v>252</v>
      </c>
      <c r="C214" s="68">
        <v>200</v>
      </c>
      <c r="D214" s="70" t="s">
        <v>254</v>
      </c>
      <c r="E214" s="72" t="e">
        <f t="shared" si="19"/>
        <v>#REF!</v>
      </c>
      <c r="F214" s="72" t="e">
        <f t="shared" si="19"/>
        <v>#REF!</v>
      </c>
      <c r="G214" s="72" t="e">
        <f t="shared" si="15"/>
        <v>#REF!</v>
      </c>
      <c r="I214" s="14"/>
    </row>
    <row r="215" spans="2:9" ht="57" customHeight="1" hidden="1">
      <c r="B215" s="67" t="s">
        <v>260</v>
      </c>
      <c r="C215" s="68">
        <v>200</v>
      </c>
      <c r="D215" s="70" t="s">
        <v>255</v>
      </c>
      <c r="E215" s="72" t="e">
        <f>E216</f>
        <v>#REF!</v>
      </c>
      <c r="F215" s="72" t="e">
        <f>F218</f>
        <v>#REF!</v>
      </c>
      <c r="G215" s="72" t="e">
        <f t="shared" si="15"/>
        <v>#REF!</v>
      </c>
      <c r="I215" s="14"/>
    </row>
    <row r="216" spans="2:9" ht="48.75" customHeight="1" hidden="1">
      <c r="B216" s="67" t="s">
        <v>261</v>
      </c>
      <c r="C216" s="68">
        <v>200</v>
      </c>
      <c r="D216" s="70" t="s">
        <v>256</v>
      </c>
      <c r="E216" s="72" t="e">
        <f>E217</f>
        <v>#REF!</v>
      </c>
      <c r="F216" s="72" t="e">
        <f>F217</f>
        <v>#REF!</v>
      </c>
      <c r="G216" s="72" t="e">
        <f t="shared" si="15"/>
        <v>#REF!</v>
      </c>
      <c r="I216" s="14"/>
    </row>
    <row r="217" spans="2:9" ht="43.5" customHeight="1" hidden="1">
      <c r="B217" s="67" t="s">
        <v>262</v>
      </c>
      <c r="C217" s="68">
        <v>200</v>
      </c>
      <c r="D217" s="70" t="s">
        <v>257</v>
      </c>
      <c r="E217" s="72" t="e">
        <f>E218</f>
        <v>#REF!</v>
      </c>
      <c r="F217" s="72" t="e">
        <f>F218</f>
        <v>#REF!</v>
      </c>
      <c r="G217" s="72" t="e">
        <f t="shared" si="15"/>
        <v>#REF!</v>
      </c>
      <c r="I217" s="14"/>
    </row>
    <row r="218" spans="2:9" ht="31.5" customHeight="1" hidden="1">
      <c r="B218" s="67" t="s">
        <v>172</v>
      </c>
      <c r="C218" s="68">
        <v>200</v>
      </c>
      <c r="D218" s="70" t="s">
        <v>258</v>
      </c>
      <c r="E218" s="72" t="e">
        <f>E219</f>
        <v>#REF!</v>
      </c>
      <c r="F218" s="72" t="e">
        <f>#REF!</f>
        <v>#REF!</v>
      </c>
      <c r="G218" s="72" t="e">
        <f t="shared" si="15"/>
        <v>#REF!</v>
      </c>
      <c r="I218" s="14"/>
    </row>
    <row r="219" spans="2:9" ht="24" customHeight="1" hidden="1">
      <c r="B219" s="67" t="s">
        <v>170</v>
      </c>
      <c r="C219" s="68">
        <v>200</v>
      </c>
      <c r="D219" s="70" t="s">
        <v>259</v>
      </c>
      <c r="E219" s="72" t="e">
        <f>#REF!</f>
        <v>#REF!</v>
      </c>
      <c r="F219" s="72" t="e">
        <f>#REF!</f>
        <v>#REF!</v>
      </c>
      <c r="G219" s="72" t="e">
        <f t="shared" si="15"/>
        <v>#REF!</v>
      </c>
      <c r="I219" s="14"/>
    </row>
    <row r="220" spans="2:9" s="98" customFormat="1" ht="16.5" customHeight="1">
      <c r="B220" s="79" t="s">
        <v>263</v>
      </c>
      <c r="C220" s="97">
        <v>200</v>
      </c>
      <c r="D220" s="69" t="s">
        <v>574</v>
      </c>
      <c r="E220" s="102">
        <f>E221</f>
        <v>5000</v>
      </c>
      <c r="F220" s="109">
        <f>F221</f>
        <v>0</v>
      </c>
      <c r="G220" s="102">
        <f t="shared" si="15"/>
        <v>5000</v>
      </c>
      <c r="I220" s="99"/>
    </row>
    <row r="221" spans="2:9" ht="21" customHeight="1">
      <c r="B221" s="67" t="s">
        <v>264</v>
      </c>
      <c r="C221" s="68">
        <v>200</v>
      </c>
      <c r="D221" s="87" t="s">
        <v>575</v>
      </c>
      <c r="E221" s="72">
        <f>E224</f>
        <v>5000</v>
      </c>
      <c r="F221" s="57">
        <f>F224</f>
        <v>0</v>
      </c>
      <c r="G221" s="72">
        <f aca="true" t="shared" si="20" ref="G221:G227">E221-F221</f>
        <v>5000</v>
      </c>
      <c r="I221" s="14"/>
    </row>
    <row r="222" spans="2:9" ht="42" customHeight="1">
      <c r="B222" s="67" t="s">
        <v>22</v>
      </c>
      <c r="C222" s="68">
        <v>200</v>
      </c>
      <c r="D222" s="87" t="s">
        <v>576</v>
      </c>
      <c r="E222" s="72">
        <f aca="true" t="shared" si="21" ref="E222:F225">E223</f>
        <v>5000</v>
      </c>
      <c r="F222" s="57">
        <f t="shared" si="21"/>
        <v>0</v>
      </c>
      <c r="G222" s="72">
        <f t="shared" si="20"/>
        <v>5000</v>
      </c>
      <c r="I222" s="14"/>
    </row>
    <row r="223" spans="2:9" ht="48" customHeight="1">
      <c r="B223" s="67" t="s">
        <v>23</v>
      </c>
      <c r="C223" s="68">
        <v>200</v>
      </c>
      <c r="D223" s="87" t="s">
        <v>577</v>
      </c>
      <c r="E223" s="72">
        <f t="shared" si="21"/>
        <v>5000</v>
      </c>
      <c r="F223" s="57">
        <f t="shared" si="21"/>
        <v>0</v>
      </c>
      <c r="G223" s="72">
        <f t="shared" si="20"/>
        <v>5000</v>
      </c>
      <c r="I223" s="14"/>
    </row>
    <row r="224" spans="2:9" ht="65.25" customHeight="1">
      <c r="B224" s="107" t="s">
        <v>451</v>
      </c>
      <c r="C224" s="68">
        <v>200</v>
      </c>
      <c r="D224" s="87" t="s">
        <v>578</v>
      </c>
      <c r="E224" s="72">
        <f>E227</f>
        <v>5000</v>
      </c>
      <c r="F224" s="57">
        <f>F227</f>
        <v>0</v>
      </c>
      <c r="G224" s="72">
        <f t="shared" si="20"/>
        <v>5000</v>
      </c>
      <c r="I224" s="14"/>
    </row>
    <row r="225" spans="2:9" ht="37.5" customHeight="1" hidden="1">
      <c r="B225" s="67" t="s">
        <v>265</v>
      </c>
      <c r="C225" s="68">
        <v>200</v>
      </c>
      <c r="D225" s="87" t="s">
        <v>27</v>
      </c>
      <c r="E225" s="72" t="e">
        <f t="shared" si="21"/>
        <v>#REF!</v>
      </c>
      <c r="F225" s="84" t="e">
        <f t="shared" si="21"/>
        <v>#REF!</v>
      </c>
      <c r="G225" s="72" t="e">
        <f t="shared" si="20"/>
        <v>#REF!</v>
      </c>
      <c r="I225" s="14"/>
    </row>
    <row r="226" spans="2:9" ht="71.25" customHeight="1" hidden="1">
      <c r="B226" s="67" t="s">
        <v>221</v>
      </c>
      <c r="C226" s="68">
        <v>200</v>
      </c>
      <c r="D226" s="87" t="s">
        <v>28</v>
      </c>
      <c r="E226" s="72" t="e">
        <f>#REF!</f>
        <v>#REF!</v>
      </c>
      <c r="F226" s="84" t="e">
        <f>#REF!</f>
        <v>#REF!</v>
      </c>
      <c r="G226" s="72" t="e">
        <f t="shared" si="20"/>
        <v>#REF!</v>
      </c>
      <c r="I226" s="14"/>
    </row>
    <row r="227" spans="2:9" ht="38.25" customHeight="1">
      <c r="B227" s="67" t="s">
        <v>228</v>
      </c>
      <c r="C227" s="68">
        <v>200</v>
      </c>
      <c r="D227" s="87" t="s">
        <v>579</v>
      </c>
      <c r="E227" s="72">
        <v>5000</v>
      </c>
      <c r="F227" s="57"/>
      <c r="G227" s="72">
        <f t="shared" si="20"/>
        <v>5000</v>
      </c>
      <c r="I227" s="14"/>
    </row>
    <row r="228" spans="2:9" ht="24" customHeight="1">
      <c r="B228" s="88" t="s">
        <v>133</v>
      </c>
      <c r="C228" s="68">
        <v>450</v>
      </c>
      <c r="D228" s="70" t="s">
        <v>122</v>
      </c>
      <c r="E228" s="80">
        <f>Доходы!D14-Расходы!E4</f>
        <v>0</v>
      </c>
      <c r="F228" s="72">
        <f>Доходы!E14-Расходы!F4</f>
        <v>-220861.42999999996</v>
      </c>
      <c r="G228" s="72" t="s">
        <v>122</v>
      </c>
      <c r="I228" s="14"/>
    </row>
  </sheetData>
  <sheetProtection/>
  <mergeCells count="1">
    <mergeCell ref="B1:G1"/>
  </mergeCells>
  <printOptions/>
  <pageMargins left="0.5905511811023623" right="0" top="0.3937007874015748" bottom="0.3937007874015748" header="0" footer="0"/>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dimension ref="A1:DD48"/>
  <sheetViews>
    <sheetView tabSelected="1" view="pageLayout" zoomScale="90" zoomScaleNormal="90" zoomScaleSheetLayoutView="90" zoomScalePageLayoutView="90" workbookViewId="0" topLeftCell="A1">
      <selection activeCell="AO52" sqref="AO52"/>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116</v>
      </c>
    </row>
    <row r="2" spans="1:108" s="35" customFormat="1" ht="25.5" customHeight="1">
      <c r="A2" s="129" t="s">
        <v>117</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row>
    <row r="3" spans="1:108" s="34" customFormat="1" ht="56.25" customHeight="1">
      <c r="A3" s="130" t="s">
        <v>63</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1" t="s">
        <v>118</v>
      </c>
      <c r="AC3" s="130"/>
      <c r="AD3" s="130"/>
      <c r="AE3" s="130"/>
      <c r="AF3" s="130"/>
      <c r="AG3" s="130"/>
      <c r="AH3" s="130" t="s">
        <v>119</v>
      </c>
      <c r="AI3" s="130"/>
      <c r="AJ3" s="130"/>
      <c r="AK3" s="130"/>
      <c r="AL3" s="130"/>
      <c r="AM3" s="130"/>
      <c r="AN3" s="130"/>
      <c r="AO3" s="130"/>
      <c r="AP3" s="130"/>
      <c r="AQ3" s="130"/>
      <c r="AR3" s="130"/>
      <c r="AS3" s="130"/>
      <c r="AT3" s="130"/>
      <c r="AU3" s="130"/>
      <c r="AV3" s="130"/>
      <c r="AW3" s="130"/>
      <c r="AX3" s="130"/>
      <c r="AY3" s="130"/>
      <c r="AZ3" s="130"/>
      <c r="BA3" s="130"/>
      <c r="BB3" s="130"/>
      <c r="BC3" s="130" t="s">
        <v>120</v>
      </c>
      <c r="BD3" s="130"/>
      <c r="BE3" s="130"/>
      <c r="BF3" s="130"/>
      <c r="BG3" s="130"/>
      <c r="BH3" s="130"/>
      <c r="BI3" s="130"/>
      <c r="BJ3" s="130"/>
      <c r="BK3" s="130"/>
      <c r="BL3" s="130"/>
      <c r="BM3" s="130"/>
      <c r="BN3" s="130"/>
      <c r="BO3" s="130"/>
      <c r="BP3" s="130"/>
      <c r="BQ3" s="130"/>
      <c r="BR3" s="130"/>
      <c r="BS3" s="130"/>
      <c r="BT3" s="130"/>
      <c r="BU3" s="130"/>
      <c r="BV3" s="130"/>
      <c r="BW3" s="130"/>
      <c r="BX3" s="130"/>
      <c r="BY3" s="130" t="s">
        <v>66</v>
      </c>
      <c r="BZ3" s="130"/>
      <c r="CA3" s="130"/>
      <c r="CB3" s="130"/>
      <c r="CC3" s="130"/>
      <c r="CD3" s="130"/>
      <c r="CE3" s="130"/>
      <c r="CF3" s="130"/>
      <c r="CG3" s="130"/>
      <c r="CH3" s="130"/>
      <c r="CI3" s="130"/>
      <c r="CJ3" s="130"/>
      <c r="CK3" s="130"/>
      <c r="CL3" s="130"/>
      <c r="CM3" s="130"/>
      <c r="CN3" s="130"/>
      <c r="CO3" s="130" t="s">
        <v>94</v>
      </c>
      <c r="CP3" s="130"/>
      <c r="CQ3" s="130"/>
      <c r="CR3" s="130"/>
      <c r="CS3" s="130"/>
      <c r="CT3" s="130"/>
      <c r="CU3" s="130"/>
      <c r="CV3" s="130"/>
      <c r="CW3" s="130"/>
      <c r="CX3" s="130"/>
      <c r="CY3" s="130"/>
      <c r="CZ3" s="130"/>
      <c r="DA3" s="130"/>
      <c r="DB3" s="130"/>
      <c r="DC3" s="130"/>
      <c r="DD3" s="130"/>
    </row>
    <row r="4" spans="1:108" s="33" customFormat="1" ht="12" customHeight="1" thickBot="1">
      <c r="A4" s="141">
        <v>1</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2">
        <v>2</v>
      </c>
      <c r="AC4" s="143"/>
      <c r="AD4" s="143"/>
      <c r="AE4" s="143"/>
      <c r="AF4" s="143"/>
      <c r="AG4" s="143"/>
      <c r="AH4" s="143">
        <v>3</v>
      </c>
      <c r="AI4" s="143"/>
      <c r="AJ4" s="143"/>
      <c r="AK4" s="143"/>
      <c r="AL4" s="143"/>
      <c r="AM4" s="143"/>
      <c r="AN4" s="143"/>
      <c r="AO4" s="143"/>
      <c r="AP4" s="143"/>
      <c r="AQ4" s="143"/>
      <c r="AR4" s="143"/>
      <c r="AS4" s="143"/>
      <c r="AT4" s="143"/>
      <c r="AU4" s="143"/>
      <c r="AV4" s="143"/>
      <c r="AW4" s="143"/>
      <c r="AX4" s="143"/>
      <c r="AY4" s="143"/>
      <c r="AZ4" s="143"/>
      <c r="BA4" s="143"/>
      <c r="BB4" s="143"/>
      <c r="BC4" s="143">
        <v>4</v>
      </c>
      <c r="BD4" s="143"/>
      <c r="BE4" s="143"/>
      <c r="BF4" s="143"/>
      <c r="BG4" s="143"/>
      <c r="BH4" s="143"/>
      <c r="BI4" s="143"/>
      <c r="BJ4" s="143"/>
      <c r="BK4" s="143"/>
      <c r="BL4" s="143"/>
      <c r="BM4" s="143"/>
      <c r="BN4" s="143"/>
      <c r="BO4" s="143"/>
      <c r="BP4" s="143"/>
      <c r="BQ4" s="143"/>
      <c r="BR4" s="143"/>
      <c r="BS4" s="143"/>
      <c r="BT4" s="143"/>
      <c r="BU4" s="143"/>
      <c r="BV4" s="143"/>
      <c r="BW4" s="143"/>
      <c r="BX4" s="143"/>
      <c r="BY4" s="143">
        <v>5</v>
      </c>
      <c r="BZ4" s="143"/>
      <c r="CA4" s="143"/>
      <c r="CB4" s="143"/>
      <c r="CC4" s="143"/>
      <c r="CD4" s="143"/>
      <c r="CE4" s="143"/>
      <c r="CF4" s="143"/>
      <c r="CG4" s="143"/>
      <c r="CH4" s="143"/>
      <c r="CI4" s="143"/>
      <c r="CJ4" s="143"/>
      <c r="CK4" s="143"/>
      <c r="CL4" s="143"/>
      <c r="CM4" s="143"/>
      <c r="CN4" s="143"/>
      <c r="CO4" s="132">
        <v>6</v>
      </c>
      <c r="CP4" s="132"/>
      <c r="CQ4" s="132"/>
      <c r="CR4" s="132"/>
      <c r="CS4" s="132"/>
      <c r="CT4" s="132"/>
      <c r="CU4" s="132"/>
      <c r="CV4" s="132"/>
      <c r="CW4" s="132"/>
      <c r="CX4" s="132"/>
      <c r="CY4" s="132"/>
      <c r="CZ4" s="132"/>
      <c r="DA4" s="132"/>
      <c r="DB4" s="132"/>
      <c r="DC4" s="132"/>
      <c r="DD4" s="132"/>
    </row>
    <row r="5" spans="1:108" s="32" customFormat="1" ht="23.25" customHeight="1">
      <c r="A5" s="133" t="s">
        <v>91</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5"/>
      <c r="AB5" s="136" t="s">
        <v>121</v>
      </c>
      <c r="AC5" s="137"/>
      <c r="AD5" s="137"/>
      <c r="AE5" s="137"/>
      <c r="AF5" s="137"/>
      <c r="AG5" s="137"/>
      <c r="AH5" s="137" t="s">
        <v>122</v>
      </c>
      <c r="AI5" s="137"/>
      <c r="AJ5" s="137"/>
      <c r="AK5" s="137"/>
      <c r="AL5" s="137"/>
      <c r="AM5" s="137"/>
      <c r="AN5" s="137"/>
      <c r="AO5" s="137"/>
      <c r="AP5" s="137"/>
      <c r="AQ5" s="137"/>
      <c r="AR5" s="137"/>
      <c r="AS5" s="137"/>
      <c r="AT5" s="137"/>
      <c r="AU5" s="137"/>
      <c r="AV5" s="137"/>
      <c r="AW5" s="137"/>
      <c r="AX5" s="137"/>
      <c r="AY5" s="137"/>
      <c r="AZ5" s="137"/>
      <c r="BA5" s="137"/>
      <c r="BB5" s="137"/>
      <c r="BC5" s="138">
        <f>-Расходы!E228</f>
        <v>0</v>
      </c>
      <c r="BD5" s="138"/>
      <c r="BE5" s="138"/>
      <c r="BF5" s="138"/>
      <c r="BG5" s="138"/>
      <c r="BH5" s="138"/>
      <c r="BI5" s="138"/>
      <c r="BJ5" s="138"/>
      <c r="BK5" s="138"/>
      <c r="BL5" s="138"/>
      <c r="BM5" s="138"/>
      <c r="BN5" s="138"/>
      <c r="BO5" s="138"/>
      <c r="BP5" s="138"/>
      <c r="BQ5" s="138"/>
      <c r="BR5" s="138"/>
      <c r="BS5" s="138"/>
      <c r="BT5" s="138"/>
      <c r="BU5" s="138"/>
      <c r="BV5" s="138"/>
      <c r="BW5" s="138"/>
      <c r="BX5" s="138"/>
      <c r="BY5" s="138">
        <f>-Расходы!F228</f>
        <v>220861.42999999996</v>
      </c>
      <c r="BZ5" s="138"/>
      <c r="CA5" s="138"/>
      <c r="CB5" s="138"/>
      <c r="CC5" s="138"/>
      <c r="CD5" s="138"/>
      <c r="CE5" s="138"/>
      <c r="CF5" s="138"/>
      <c r="CG5" s="138"/>
      <c r="CH5" s="138"/>
      <c r="CI5" s="138"/>
      <c r="CJ5" s="138"/>
      <c r="CK5" s="138"/>
      <c r="CL5" s="138"/>
      <c r="CM5" s="138"/>
      <c r="CN5" s="138"/>
      <c r="CO5" s="138">
        <f>BC5-BY5</f>
        <v>-220861.42999999996</v>
      </c>
      <c r="CP5" s="139"/>
      <c r="CQ5" s="139"/>
      <c r="CR5" s="139"/>
      <c r="CS5" s="139"/>
      <c r="CT5" s="139"/>
      <c r="CU5" s="139"/>
      <c r="CV5" s="139"/>
      <c r="CW5" s="139"/>
      <c r="CX5" s="139"/>
      <c r="CY5" s="139"/>
      <c r="CZ5" s="139"/>
      <c r="DA5" s="139"/>
      <c r="DB5" s="139"/>
      <c r="DC5" s="139"/>
      <c r="DD5" s="140"/>
    </row>
    <row r="6" spans="1:108" s="32" customFormat="1" ht="13.5" customHeight="1">
      <c r="A6" s="144" t="s">
        <v>123</v>
      </c>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6"/>
      <c r="AB6" s="150" t="s">
        <v>124</v>
      </c>
      <c r="AC6" s="150"/>
      <c r="AD6" s="150"/>
      <c r="AE6" s="150"/>
      <c r="AF6" s="150"/>
      <c r="AG6" s="151"/>
      <c r="AH6" s="163" t="s">
        <v>122</v>
      </c>
      <c r="AI6" s="150"/>
      <c r="AJ6" s="150"/>
      <c r="AK6" s="150"/>
      <c r="AL6" s="150"/>
      <c r="AM6" s="150"/>
      <c r="AN6" s="150"/>
      <c r="AO6" s="150"/>
      <c r="AP6" s="150"/>
      <c r="AQ6" s="150"/>
      <c r="AR6" s="150"/>
      <c r="AS6" s="150"/>
      <c r="AT6" s="150"/>
      <c r="AU6" s="150"/>
      <c r="AV6" s="150"/>
      <c r="AW6" s="150"/>
      <c r="AX6" s="150"/>
      <c r="AY6" s="150"/>
      <c r="AZ6" s="150"/>
      <c r="BA6" s="150"/>
      <c r="BB6" s="151"/>
      <c r="BC6" s="157" t="s">
        <v>163</v>
      </c>
      <c r="BD6" s="158"/>
      <c r="BE6" s="158"/>
      <c r="BF6" s="158"/>
      <c r="BG6" s="158"/>
      <c r="BH6" s="158"/>
      <c r="BI6" s="158"/>
      <c r="BJ6" s="158"/>
      <c r="BK6" s="158"/>
      <c r="BL6" s="158"/>
      <c r="BM6" s="158"/>
      <c r="BN6" s="158"/>
      <c r="BO6" s="158"/>
      <c r="BP6" s="158"/>
      <c r="BQ6" s="158"/>
      <c r="BR6" s="158"/>
      <c r="BS6" s="158"/>
      <c r="BT6" s="158"/>
      <c r="BU6" s="158"/>
      <c r="BV6" s="158"/>
      <c r="BW6" s="158"/>
      <c r="BX6" s="159"/>
      <c r="BY6" s="157" t="s">
        <v>163</v>
      </c>
      <c r="BZ6" s="158"/>
      <c r="CA6" s="158"/>
      <c r="CB6" s="158"/>
      <c r="CC6" s="158"/>
      <c r="CD6" s="158"/>
      <c r="CE6" s="158"/>
      <c r="CF6" s="158"/>
      <c r="CG6" s="158"/>
      <c r="CH6" s="158"/>
      <c r="CI6" s="158"/>
      <c r="CJ6" s="158"/>
      <c r="CK6" s="158"/>
      <c r="CL6" s="158"/>
      <c r="CM6" s="158"/>
      <c r="CN6" s="159"/>
      <c r="CO6" s="165" t="s">
        <v>163</v>
      </c>
      <c r="CP6" s="166"/>
      <c r="CQ6" s="166"/>
      <c r="CR6" s="166"/>
      <c r="CS6" s="166"/>
      <c r="CT6" s="166"/>
      <c r="CU6" s="166"/>
      <c r="CV6" s="166"/>
      <c r="CW6" s="166"/>
      <c r="CX6" s="166"/>
      <c r="CY6" s="166"/>
      <c r="CZ6" s="166"/>
      <c r="DA6" s="166"/>
      <c r="DB6" s="166"/>
      <c r="DC6" s="166"/>
      <c r="DD6" s="167"/>
    </row>
    <row r="7" spans="1:108" ht="23.25" customHeight="1">
      <c r="A7" s="154" t="s">
        <v>125</v>
      </c>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6"/>
      <c r="AB7" s="152"/>
      <c r="AC7" s="152"/>
      <c r="AD7" s="152"/>
      <c r="AE7" s="152"/>
      <c r="AF7" s="152"/>
      <c r="AG7" s="153"/>
      <c r="AH7" s="164"/>
      <c r="AI7" s="152"/>
      <c r="AJ7" s="152"/>
      <c r="AK7" s="152"/>
      <c r="AL7" s="152"/>
      <c r="AM7" s="152"/>
      <c r="AN7" s="152"/>
      <c r="AO7" s="152"/>
      <c r="AP7" s="152"/>
      <c r="AQ7" s="152"/>
      <c r="AR7" s="152"/>
      <c r="AS7" s="152"/>
      <c r="AT7" s="152"/>
      <c r="AU7" s="152"/>
      <c r="AV7" s="152"/>
      <c r="AW7" s="152"/>
      <c r="AX7" s="152"/>
      <c r="AY7" s="152"/>
      <c r="AZ7" s="152"/>
      <c r="BA7" s="152"/>
      <c r="BB7" s="153"/>
      <c r="BC7" s="160"/>
      <c r="BD7" s="161"/>
      <c r="BE7" s="161"/>
      <c r="BF7" s="161"/>
      <c r="BG7" s="161"/>
      <c r="BH7" s="161"/>
      <c r="BI7" s="161"/>
      <c r="BJ7" s="161"/>
      <c r="BK7" s="161"/>
      <c r="BL7" s="161"/>
      <c r="BM7" s="161"/>
      <c r="BN7" s="161"/>
      <c r="BO7" s="161"/>
      <c r="BP7" s="161"/>
      <c r="BQ7" s="161"/>
      <c r="BR7" s="161"/>
      <c r="BS7" s="161"/>
      <c r="BT7" s="161"/>
      <c r="BU7" s="161"/>
      <c r="BV7" s="161"/>
      <c r="BW7" s="161"/>
      <c r="BX7" s="162"/>
      <c r="BY7" s="160"/>
      <c r="BZ7" s="161"/>
      <c r="CA7" s="161"/>
      <c r="CB7" s="161"/>
      <c r="CC7" s="161"/>
      <c r="CD7" s="161"/>
      <c r="CE7" s="161"/>
      <c r="CF7" s="161"/>
      <c r="CG7" s="161"/>
      <c r="CH7" s="161"/>
      <c r="CI7" s="161"/>
      <c r="CJ7" s="161"/>
      <c r="CK7" s="161"/>
      <c r="CL7" s="161"/>
      <c r="CM7" s="161"/>
      <c r="CN7" s="162"/>
      <c r="CO7" s="168"/>
      <c r="CP7" s="169"/>
      <c r="CQ7" s="169"/>
      <c r="CR7" s="169"/>
      <c r="CS7" s="169"/>
      <c r="CT7" s="169"/>
      <c r="CU7" s="169"/>
      <c r="CV7" s="169"/>
      <c r="CW7" s="169"/>
      <c r="CX7" s="169"/>
      <c r="CY7" s="169"/>
      <c r="CZ7" s="169"/>
      <c r="DA7" s="169"/>
      <c r="DB7" s="169"/>
      <c r="DC7" s="169"/>
      <c r="DD7" s="170"/>
    </row>
    <row r="8" spans="1:108" ht="13.5" customHeight="1">
      <c r="A8" s="147" t="s">
        <v>126</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9"/>
      <c r="AB8" s="150"/>
      <c r="AC8" s="150"/>
      <c r="AD8" s="150"/>
      <c r="AE8" s="150"/>
      <c r="AF8" s="150"/>
      <c r="AG8" s="151"/>
      <c r="AH8" s="163"/>
      <c r="AI8" s="150"/>
      <c r="AJ8" s="150"/>
      <c r="AK8" s="150"/>
      <c r="AL8" s="150"/>
      <c r="AM8" s="150"/>
      <c r="AN8" s="150"/>
      <c r="AO8" s="150"/>
      <c r="AP8" s="150"/>
      <c r="AQ8" s="150"/>
      <c r="AR8" s="150"/>
      <c r="AS8" s="150"/>
      <c r="AT8" s="150"/>
      <c r="AU8" s="150"/>
      <c r="AV8" s="150"/>
      <c r="AW8" s="150"/>
      <c r="AX8" s="150"/>
      <c r="AY8" s="150"/>
      <c r="AZ8" s="150"/>
      <c r="BA8" s="150"/>
      <c r="BB8" s="151"/>
      <c r="BC8" s="157" t="s">
        <v>163</v>
      </c>
      <c r="BD8" s="158"/>
      <c r="BE8" s="158"/>
      <c r="BF8" s="158"/>
      <c r="BG8" s="158"/>
      <c r="BH8" s="158"/>
      <c r="BI8" s="158"/>
      <c r="BJ8" s="158"/>
      <c r="BK8" s="158"/>
      <c r="BL8" s="158"/>
      <c r="BM8" s="158"/>
      <c r="BN8" s="158"/>
      <c r="BO8" s="158"/>
      <c r="BP8" s="158"/>
      <c r="BQ8" s="158"/>
      <c r="BR8" s="158"/>
      <c r="BS8" s="158"/>
      <c r="BT8" s="158"/>
      <c r="BU8" s="158"/>
      <c r="BV8" s="158"/>
      <c r="BW8" s="158"/>
      <c r="BX8" s="159"/>
      <c r="BY8" s="157" t="s">
        <v>163</v>
      </c>
      <c r="BZ8" s="158"/>
      <c r="CA8" s="158"/>
      <c r="CB8" s="158"/>
      <c r="CC8" s="158"/>
      <c r="CD8" s="158"/>
      <c r="CE8" s="158"/>
      <c r="CF8" s="158"/>
      <c r="CG8" s="158"/>
      <c r="CH8" s="158"/>
      <c r="CI8" s="158"/>
      <c r="CJ8" s="158"/>
      <c r="CK8" s="158"/>
      <c r="CL8" s="158"/>
      <c r="CM8" s="158"/>
      <c r="CN8" s="159"/>
      <c r="CO8" s="165" t="s">
        <v>163</v>
      </c>
      <c r="CP8" s="166"/>
      <c r="CQ8" s="166"/>
      <c r="CR8" s="166"/>
      <c r="CS8" s="166"/>
      <c r="CT8" s="166"/>
      <c r="CU8" s="166"/>
      <c r="CV8" s="166"/>
      <c r="CW8" s="166"/>
      <c r="CX8" s="166"/>
      <c r="CY8" s="166"/>
      <c r="CZ8" s="166"/>
      <c r="DA8" s="166"/>
      <c r="DB8" s="166"/>
      <c r="DC8" s="166"/>
      <c r="DD8" s="167"/>
    </row>
    <row r="9" spans="1:108" ht="13.5" customHeight="1">
      <c r="A9" s="12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8"/>
      <c r="AB9" s="152"/>
      <c r="AC9" s="152"/>
      <c r="AD9" s="152"/>
      <c r="AE9" s="152"/>
      <c r="AF9" s="152"/>
      <c r="AG9" s="153"/>
      <c r="AH9" s="164"/>
      <c r="AI9" s="152"/>
      <c r="AJ9" s="152"/>
      <c r="AK9" s="152"/>
      <c r="AL9" s="152"/>
      <c r="AM9" s="152"/>
      <c r="AN9" s="152"/>
      <c r="AO9" s="152"/>
      <c r="AP9" s="152"/>
      <c r="AQ9" s="152"/>
      <c r="AR9" s="152"/>
      <c r="AS9" s="152"/>
      <c r="AT9" s="152"/>
      <c r="AU9" s="152"/>
      <c r="AV9" s="152"/>
      <c r="AW9" s="152"/>
      <c r="AX9" s="152"/>
      <c r="AY9" s="152"/>
      <c r="AZ9" s="152"/>
      <c r="BA9" s="152"/>
      <c r="BB9" s="153"/>
      <c r="BC9" s="160"/>
      <c r="BD9" s="161"/>
      <c r="BE9" s="161"/>
      <c r="BF9" s="161"/>
      <c r="BG9" s="161"/>
      <c r="BH9" s="161"/>
      <c r="BI9" s="161"/>
      <c r="BJ9" s="161"/>
      <c r="BK9" s="161"/>
      <c r="BL9" s="161"/>
      <c r="BM9" s="161"/>
      <c r="BN9" s="161"/>
      <c r="BO9" s="161"/>
      <c r="BP9" s="161"/>
      <c r="BQ9" s="161"/>
      <c r="BR9" s="161"/>
      <c r="BS9" s="161"/>
      <c r="BT9" s="161"/>
      <c r="BU9" s="161"/>
      <c r="BV9" s="161"/>
      <c r="BW9" s="161"/>
      <c r="BX9" s="162"/>
      <c r="BY9" s="160"/>
      <c r="BZ9" s="161"/>
      <c r="CA9" s="161"/>
      <c r="CB9" s="161"/>
      <c r="CC9" s="161"/>
      <c r="CD9" s="161"/>
      <c r="CE9" s="161"/>
      <c r="CF9" s="161"/>
      <c r="CG9" s="161"/>
      <c r="CH9" s="161"/>
      <c r="CI9" s="161"/>
      <c r="CJ9" s="161"/>
      <c r="CK9" s="161"/>
      <c r="CL9" s="161"/>
      <c r="CM9" s="161"/>
      <c r="CN9" s="162"/>
      <c r="CO9" s="168"/>
      <c r="CP9" s="169"/>
      <c r="CQ9" s="169"/>
      <c r="CR9" s="169"/>
      <c r="CS9" s="169"/>
      <c r="CT9" s="169"/>
      <c r="CU9" s="169"/>
      <c r="CV9" s="169"/>
      <c r="CW9" s="169"/>
      <c r="CX9" s="169"/>
      <c r="CY9" s="169"/>
      <c r="CZ9" s="169"/>
      <c r="DA9" s="169"/>
      <c r="DB9" s="169"/>
      <c r="DC9" s="169"/>
      <c r="DD9" s="170"/>
    </row>
    <row r="10" spans="1:108" ht="13.5" customHeight="1" hidden="1" thickBot="1">
      <c r="A10" s="126"/>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8"/>
      <c r="AB10" s="124"/>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71"/>
      <c r="BD10" s="171"/>
      <c r="BE10" s="171"/>
      <c r="BF10" s="171"/>
      <c r="BG10" s="171"/>
      <c r="BH10" s="171"/>
      <c r="BI10" s="171"/>
      <c r="BJ10" s="171"/>
      <c r="BK10" s="171"/>
      <c r="BL10" s="171"/>
      <c r="BM10" s="171"/>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2"/>
      <c r="CP10" s="172"/>
      <c r="CQ10" s="172"/>
      <c r="CR10" s="172"/>
      <c r="CS10" s="172"/>
      <c r="CT10" s="172"/>
      <c r="CU10" s="172"/>
      <c r="CV10" s="172"/>
      <c r="CW10" s="172"/>
      <c r="CX10" s="172"/>
      <c r="CY10" s="172"/>
      <c r="CZ10" s="172"/>
      <c r="DA10" s="172"/>
      <c r="DB10" s="172"/>
      <c r="DC10" s="172"/>
      <c r="DD10" s="173"/>
    </row>
    <row r="11" spans="1:108" ht="13.5" customHeight="1" hidden="1" thickBot="1">
      <c r="A11" s="126"/>
      <c r="B11" s="127"/>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8"/>
      <c r="AB11" s="124"/>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71"/>
      <c r="BD11" s="171"/>
      <c r="BE11" s="171"/>
      <c r="BF11" s="171"/>
      <c r="BG11" s="171"/>
      <c r="BH11" s="171"/>
      <c r="BI11" s="171"/>
      <c r="BJ11" s="171"/>
      <c r="BK11" s="171"/>
      <c r="BL11" s="171"/>
      <c r="BM11" s="171"/>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2"/>
      <c r="CP11" s="172"/>
      <c r="CQ11" s="172"/>
      <c r="CR11" s="172"/>
      <c r="CS11" s="172"/>
      <c r="CT11" s="172"/>
      <c r="CU11" s="172"/>
      <c r="CV11" s="172"/>
      <c r="CW11" s="172"/>
      <c r="CX11" s="172"/>
      <c r="CY11" s="172"/>
      <c r="CZ11" s="172"/>
      <c r="DA11" s="172"/>
      <c r="DB11" s="172"/>
      <c r="DC11" s="172"/>
      <c r="DD11" s="173"/>
    </row>
    <row r="12" spans="1:108" ht="13.5" customHeight="1" hidden="1" thickBot="1">
      <c r="A12" s="126"/>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8"/>
      <c r="AB12" s="124"/>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71"/>
      <c r="BD12" s="171"/>
      <c r="BE12" s="171"/>
      <c r="BF12" s="171"/>
      <c r="BG12" s="171"/>
      <c r="BH12" s="171"/>
      <c r="BI12" s="171"/>
      <c r="BJ12" s="171"/>
      <c r="BK12" s="171"/>
      <c r="BL12" s="171"/>
      <c r="BM12" s="171"/>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2"/>
      <c r="CP12" s="172"/>
      <c r="CQ12" s="172"/>
      <c r="CR12" s="172"/>
      <c r="CS12" s="172"/>
      <c r="CT12" s="172"/>
      <c r="CU12" s="172"/>
      <c r="CV12" s="172"/>
      <c r="CW12" s="172"/>
      <c r="CX12" s="172"/>
      <c r="CY12" s="172"/>
      <c r="CZ12" s="172"/>
      <c r="DA12" s="172"/>
      <c r="DB12" s="172"/>
      <c r="DC12" s="172"/>
      <c r="DD12" s="173"/>
    </row>
    <row r="13" spans="1:108" ht="13.5" customHeight="1" hidden="1" thickBot="1">
      <c r="A13" s="126"/>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8"/>
      <c r="AB13" s="124"/>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2"/>
      <c r="CP13" s="172"/>
      <c r="CQ13" s="172"/>
      <c r="CR13" s="172"/>
      <c r="CS13" s="172"/>
      <c r="CT13" s="172"/>
      <c r="CU13" s="172"/>
      <c r="CV13" s="172"/>
      <c r="CW13" s="172"/>
      <c r="CX13" s="172"/>
      <c r="CY13" s="172"/>
      <c r="CZ13" s="172"/>
      <c r="DA13" s="172"/>
      <c r="DB13" s="172"/>
      <c r="DC13" s="172"/>
      <c r="DD13" s="173"/>
    </row>
    <row r="14" spans="1:108" ht="13.5" customHeight="1" hidden="1" thickBot="1">
      <c r="A14" s="126"/>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8"/>
      <c r="AB14" s="124"/>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2"/>
      <c r="CP14" s="172"/>
      <c r="CQ14" s="172"/>
      <c r="CR14" s="172"/>
      <c r="CS14" s="172"/>
      <c r="CT14" s="172"/>
      <c r="CU14" s="172"/>
      <c r="CV14" s="172"/>
      <c r="CW14" s="172"/>
      <c r="CX14" s="172"/>
      <c r="CY14" s="172"/>
      <c r="CZ14" s="172"/>
      <c r="DA14" s="172"/>
      <c r="DB14" s="172"/>
      <c r="DC14" s="172"/>
      <c r="DD14" s="173"/>
    </row>
    <row r="15" spans="1:108" ht="13.5" customHeight="1" hidden="1">
      <c r="A15" s="126"/>
      <c r="B15" s="127"/>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8"/>
      <c r="AB15" s="124"/>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2"/>
      <c r="CP15" s="172"/>
      <c r="CQ15" s="172"/>
      <c r="CR15" s="172"/>
      <c r="CS15" s="172"/>
      <c r="CT15" s="172"/>
      <c r="CU15" s="172"/>
      <c r="CV15" s="172"/>
      <c r="CW15" s="172"/>
      <c r="CX15" s="172"/>
      <c r="CY15" s="172"/>
      <c r="CZ15" s="172"/>
      <c r="DA15" s="172"/>
      <c r="DB15" s="172"/>
      <c r="DC15" s="172"/>
      <c r="DD15" s="173"/>
    </row>
    <row r="16" spans="1:108" ht="13.5" customHeight="1" hidden="1">
      <c r="A16" s="126"/>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8"/>
      <c r="AB16" s="124"/>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2"/>
      <c r="CP16" s="172"/>
      <c r="CQ16" s="172"/>
      <c r="CR16" s="172"/>
      <c r="CS16" s="172"/>
      <c r="CT16" s="172"/>
      <c r="CU16" s="172"/>
      <c r="CV16" s="172"/>
      <c r="CW16" s="172"/>
      <c r="CX16" s="172"/>
      <c r="CY16" s="172"/>
      <c r="CZ16" s="172"/>
      <c r="DA16" s="172"/>
      <c r="DB16" s="172"/>
      <c r="DC16" s="172"/>
      <c r="DD16" s="173"/>
    </row>
    <row r="17" spans="1:108" ht="13.5" customHeight="1" hidden="1">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8"/>
      <c r="AB17" s="124"/>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5"/>
      <c r="BB17" s="125"/>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2"/>
      <c r="CP17" s="172"/>
      <c r="CQ17" s="172"/>
      <c r="CR17" s="172"/>
      <c r="CS17" s="172"/>
      <c r="CT17" s="172"/>
      <c r="CU17" s="172"/>
      <c r="CV17" s="172"/>
      <c r="CW17" s="172"/>
      <c r="CX17" s="172"/>
      <c r="CY17" s="172"/>
      <c r="CZ17" s="172"/>
      <c r="DA17" s="172"/>
      <c r="DB17" s="172"/>
      <c r="DC17" s="172"/>
      <c r="DD17" s="173"/>
    </row>
    <row r="18" spans="1:108" ht="13.5" customHeight="1" hidden="1">
      <c r="A18" s="126"/>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8"/>
      <c r="AB18" s="124"/>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71"/>
      <c r="BD18" s="171"/>
      <c r="BE18" s="171"/>
      <c r="BF18" s="171"/>
      <c r="BG18" s="171"/>
      <c r="BH18" s="171"/>
      <c r="BI18" s="171"/>
      <c r="BJ18" s="171"/>
      <c r="BK18" s="171"/>
      <c r="BL18" s="171"/>
      <c r="BM18" s="171"/>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2"/>
      <c r="CP18" s="172"/>
      <c r="CQ18" s="172"/>
      <c r="CR18" s="172"/>
      <c r="CS18" s="172"/>
      <c r="CT18" s="172"/>
      <c r="CU18" s="172"/>
      <c r="CV18" s="172"/>
      <c r="CW18" s="172"/>
      <c r="CX18" s="172"/>
      <c r="CY18" s="172"/>
      <c r="CZ18" s="172"/>
      <c r="DA18" s="172"/>
      <c r="DB18" s="172"/>
      <c r="DC18" s="172"/>
      <c r="DD18" s="173"/>
    </row>
    <row r="19" spans="1:108" ht="13.5" customHeight="1" hidden="1">
      <c r="A19" s="126"/>
      <c r="B19" s="127"/>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8"/>
      <c r="AB19" s="124"/>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71"/>
      <c r="BD19" s="171"/>
      <c r="BE19" s="171"/>
      <c r="BF19" s="171"/>
      <c r="BG19" s="171"/>
      <c r="BH19" s="171"/>
      <c r="BI19" s="171"/>
      <c r="BJ19" s="171"/>
      <c r="BK19" s="171"/>
      <c r="BL19" s="171"/>
      <c r="BM19" s="171"/>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2"/>
      <c r="CP19" s="172"/>
      <c r="CQ19" s="172"/>
      <c r="CR19" s="172"/>
      <c r="CS19" s="172"/>
      <c r="CT19" s="172"/>
      <c r="CU19" s="172"/>
      <c r="CV19" s="172"/>
      <c r="CW19" s="172"/>
      <c r="CX19" s="172"/>
      <c r="CY19" s="172"/>
      <c r="CZ19" s="172"/>
      <c r="DA19" s="172"/>
      <c r="DB19" s="172"/>
      <c r="DC19" s="172"/>
      <c r="DD19" s="173"/>
    </row>
    <row r="20" spans="1:108" ht="13.5" customHeight="1" hidden="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8"/>
      <c r="AB20" s="124"/>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171"/>
      <c r="CO20" s="172"/>
      <c r="CP20" s="172"/>
      <c r="CQ20" s="172"/>
      <c r="CR20" s="172"/>
      <c r="CS20" s="172"/>
      <c r="CT20" s="172"/>
      <c r="CU20" s="172"/>
      <c r="CV20" s="172"/>
      <c r="CW20" s="172"/>
      <c r="CX20" s="172"/>
      <c r="CY20" s="172"/>
      <c r="CZ20" s="172"/>
      <c r="DA20" s="172"/>
      <c r="DB20" s="172"/>
      <c r="DC20" s="172"/>
      <c r="DD20" s="173"/>
    </row>
    <row r="21" spans="1:108" s="32" customFormat="1" ht="23.25" customHeight="1">
      <c r="A21" s="133" t="s">
        <v>127</v>
      </c>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5"/>
      <c r="AB21" s="124" t="s">
        <v>128</v>
      </c>
      <c r="AC21" s="125"/>
      <c r="AD21" s="125"/>
      <c r="AE21" s="125"/>
      <c r="AF21" s="125"/>
      <c r="AG21" s="125"/>
      <c r="AH21" s="125" t="s">
        <v>122</v>
      </c>
      <c r="AI21" s="125"/>
      <c r="AJ21" s="125"/>
      <c r="AK21" s="125"/>
      <c r="AL21" s="125"/>
      <c r="AM21" s="125"/>
      <c r="AN21" s="125"/>
      <c r="AO21" s="125"/>
      <c r="AP21" s="125"/>
      <c r="AQ21" s="125"/>
      <c r="AR21" s="125"/>
      <c r="AS21" s="125"/>
      <c r="AT21" s="125"/>
      <c r="AU21" s="125"/>
      <c r="AV21" s="125"/>
      <c r="AW21" s="125"/>
      <c r="AX21" s="125"/>
      <c r="AY21" s="125"/>
      <c r="AZ21" s="125"/>
      <c r="BA21" s="125"/>
      <c r="BB21" s="125"/>
      <c r="BC21" s="171" t="s">
        <v>163</v>
      </c>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t="s">
        <v>163</v>
      </c>
      <c r="BZ21" s="171"/>
      <c r="CA21" s="171"/>
      <c r="CB21" s="171"/>
      <c r="CC21" s="171"/>
      <c r="CD21" s="171"/>
      <c r="CE21" s="171"/>
      <c r="CF21" s="171"/>
      <c r="CG21" s="171"/>
      <c r="CH21" s="171"/>
      <c r="CI21" s="171"/>
      <c r="CJ21" s="171"/>
      <c r="CK21" s="171"/>
      <c r="CL21" s="171"/>
      <c r="CM21" s="171"/>
      <c r="CN21" s="171"/>
      <c r="CO21" s="172" t="s">
        <v>163</v>
      </c>
      <c r="CP21" s="172"/>
      <c r="CQ21" s="172"/>
      <c r="CR21" s="172"/>
      <c r="CS21" s="172"/>
      <c r="CT21" s="172"/>
      <c r="CU21" s="172"/>
      <c r="CV21" s="172"/>
      <c r="CW21" s="172"/>
      <c r="CX21" s="172"/>
      <c r="CY21" s="172"/>
      <c r="CZ21" s="172"/>
      <c r="DA21" s="172"/>
      <c r="DB21" s="172"/>
      <c r="DC21" s="172"/>
      <c r="DD21" s="173"/>
    </row>
    <row r="22" spans="1:108" s="32" customFormat="1" ht="12.75" customHeight="1">
      <c r="A22" s="144" t="s">
        <v>126</v>
      </c>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6"/>
      <c r="AB22" s="150"/>
      <c r="AC22" s="150"/>
      <c r="AD22" s="150"/>
      <c r="AE22" s="150"/>
      <c r="AF22" s="150"/>
      <c r="AG22" s="151"/>
      <c r="AH22" s="163"/>
      <c r="AI22" s="150"/>
      <c r="AJ22" s="150"/>
      <c r="AK22" s="150"/>
      <c r="AL22" s="150"/>
      <c r="AM22" s="150"/>
      <c r="AN22" s="150"/>
      <c r="AO22" s="150"/>
      <c r="AP22" s="150"/>
      <c r="AQ22" s="150"/>
      <c r="AR22" s="150"/>
      <c r="AS22" s="150"/>
      <c r="AT22" s="150"/>
      <c r="AU22" s="150"/>
      <c r="AV22" s="150"/>
      <c r="AW22" s="150"/>
      <c r="AX22" s="150"/>
      <c r="AY22" s="150"/>
      <c r="AZ22" s="150"/>
      <c r="BA22" s="150"/>
      <c r="BB22" s="151"/>
      <c r="BC22" s="157" t="s">
        <v>163</v>
      </c>
      <c r="BD22" s="158"/>
      <c r="BE22" s="158"/>
      <c r="BF22" s="158"/>
      <c r="BG22" s="158"/>
      <c r="BH22" s="158"/>
      <c r="BI22" s="158"/>
      <c r="BJ22" s="158"/>
      <c r="BK22" s="158"/>
      <c r="BL22" s="158"/>
      <c r="BM22" s="158"/>
      <c r="BN22" s="158"/>
      <c r="BO22" s="158"/>
      <c r="BP22" s="158"/>
      <c r="BQ22" s="158"/>
      <c r="BR22" s="158"/>
      <c r="BS22" s="158"/>
      <c r="BT22" s="158"/>
      <c r="BU22" s="158"/>
      <c r="BV22" s="158"/>
      <c r="BW22" s="158"/>
      <c r="BX22" s="159"/>
      <c r="BY22" s="157" t="s">
        <v>163</v>
      </c>
      <c r="BZ22" s="158"/>
      <c r="CA22" s="158"/>
      <c r="CB22" s="158"/>
      <c r="CC22" s="158"/>
      <c r="CD22" s="158"/>
      <c r="CE22" s="158"/>
      <c r="CF22" s="158"/>
      <c r="CG22" s="158"/>
      <c r="CH22" s="158"/>
      <c r="CI22" s="158"/>
      <c r="CJ22" s="158"/>
      <c r="CK22" s="158"/>
      <c r="CL22" s="158"/>
      <c r="CM22" s="158"/>
      <c r="CN22" s="159"/>
      <c r="CO22" s="165" t="s">
        <v>163</v>
      </c>
      <c r="CP22" s="166"/>
      <c r="CQ22" s="166"/>
      <c r="CR22" s="166"/>
      <c r="CS22" s="166"/>
      <c r="CT22" s="166"/>
      <c r="CU22" s="166"/>
      <c r="CV22" s="166"/>
      <c r="CW22" s="166"/>
      <c r="CX22" s="166"/>
      <c r="CY22" s="166"/>
      <c r="CZ22" s="166"/>
      <c r="DA22" s="166"/>
      <c r="DB22" s="166"/>
      <c r="DC22" s="166"/>
      <c r="DD22" s="167"/>
    </row>
    <row r="23" spans="1:108" s="32" customFormat="1" ht="13.5" customHeight="1">
      <c r="A23" s="174"/>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6"/>
      <c r="AB23" s="152"/>
      <c r="AC23" s="152"/>
      <c r="AD23" s="152"/>
      <c r="AE23" s="152"/>
      <c r="AF23" s="152"/>
      <c r="AG23" s="153"/>
      <c r="AH23" s="164"/>
      <c r="AI23" s="152"/>
      <c r="AJ23" s="152"/>
      <c r="AK23" s="152"/>
      <c r="AL23" s="152"/>
      <c r="AM23" s="152"/>
      <c r="AN23" s="152"/>
      <c r="AO23" s="152"/>
      <c r="AP23" s="152"/>
      <c r="AQ23" s="152"/>
      <c r="AR23" s="152"/>
      <c r="AS23" s="152"/>
      <c r="AT23" s="152"/>
      <c r="AU23" s="152"/>
      <c r="AV23" s="152"/>
      <c r="AW23" s="152"/>
      <c r="AX23" s="152"/>
      <c r="AY23" s="152"/>
      <c r="AZ23" s="152"/>
      <c r="BA23" s="152"/>
      <c r="BB23" s="153"/>
      <c r="BC23" s="160"/>
      <c r="BD23" s="161"/>
      <c r="BE23" s="161"/>
      <c r="BF23" s="161"/>
      <c r="BG23" s="161"/>
      <c r="BH23" s="161"/>
      <c r="BI23" s="161"/>
      <c r="BJ23" s="161"/>
      <c r="BK23" s="161"/>
      <c r="BL23" s="161"/>
      <c r="BM23" s="161"/>
      <c r="BN23" s="161"/>
      <c r="BO23" s="161"/>
      <c r="BP23" s="161"/>
      <c r="BQ23" s="161"/>
      <c r="BR23" s="161"/>
      <c r="BS23" s="161"/>
      <c r="BT23" s="161"/>
      <c r="BU23" s="161"/>
      <c r="BV23" s="161"/>
      <c r="BW23" s="161"/>
      <c r="BX23" s="162"/>
      <c r="BY23" s="160"/>
      <c r="BZ23" s="161"/>
      <c r="CA23" s="161"/>
      <c r="CB23" s="161"/>
      <c r="CC23" s="161"/>
      <c r="CD23" s="161"/>
      <c r="CE23" s="161"/>
      <c r="CF23" s="161"/>
      <c r="CG23" s="161"/>
      <c r="CH23" s="161"/>
      <c r="CI23" s="161"/>
      <c r="CJ23" s="161"/>
      <c r="CK23" s="161"/>
      <c r="CL23" s="161"/>
      <c r="CM23" s="161"/>
      <c r="CN23" s="162"/>
      <c r="CO23" s="168"/>
      <c r="CP23" s="169"/>
      <c r="CQ23" s="169"/>
      <c r="CR23" s="169"/>
      <c r="CS23" s="169"/>
      <c r="CT23" s="169"/>
      <c r="CU23" s="169"/>
      <c r="CV23" s="169"/>
      <c r="CW23" s="169"/>
      <c r="CX23" s="169"/>
      <c r="CY23" s="169"/>
      <c r="CZ23" s="169"/>
      <c r="DA23" s="169"/>
      <c r="DB23" s="169"/>
      <c r="DC23" s="169"/>
      <c r="DD23" s="170"/>
    </row>
    <row r="24" spans="1:108" s="32" customFormat="1" ht="13.5" customHeight="1" hidden="1">
      <c r="A24" s="174"/>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6"/>
      <c r="AB24" s="124"/>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171"/>
      <c r="CO24" s="172"/>
      <c r="CP24" s="172"/>
      <c r="CQ24" s="172"/>
      <c r="CR24" s="172"/>
      <c r="CS24" s="172"/>
      <c r="CT24" s="172"/>
      <c r="CU24" s="172"/>
      <c r="CV24" s="172"/>
      <c r="CW24" s="172"/>
      <c r="CX24" s="172"/>
      <c r="CY24" s="172"/>
      <c r="CZ24" s="172"/>
      <c r="DA24" s="172"/>
      <c r="DB24" s="172"/>
      <c r="DC24" s="172"/>
      <c r="DD24" s="173"/>
    </row>
    <row r="25" spans="1:108" s="32" customFormat="1" ht="13.5" customHeight="1" hidden="1">
      <c r="A25" s="174"/>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6"/>
      <c r="AB25" s="124"/>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71"/>
      <c r="BD25" s="171"/>
      <c r="BE25" s="171"/>
      <c r="BF25" s="171"/>
      <c r="BG25" s="171"/>
      <c r="BH25" s="171"/>
      <c r="BI25" s="171"/>
      <c r="BJ25" s="171"/>
      <c r="BK25" s="171"/>
      <c r="BL25" s="171"/>
      <c r="BM25" s="171"/>
      <c r="BN25" s="171"/>
      <c r="BO25" s="171"/>
      <c r="BP25" s="171"/>
      <c r="BQ25" s="171"/>
      <c r="BR25" s="171"/>
      <c r="BS25" s="171"/>
      <c r="BT25" s="171"/>
      <c r="BU25" s="171"/>
      <c r="BV25" s="171"/>
      <c r="BW25" s="171"/>
      <c r="BX25" s="171"/>
      <c r="BY25" s="171"/>
      <c r="BZ25" s="171"/>
      <c r="CA25" s="171"/>
      <c r="CB25" s="171"/>
      <c r="CC25" s="171"/>
      <c r="CD25" s="171"/>
      <c r="CE25" s="171"/>
      <c r="CF25" s="171"/>
      <c r="CG25" s="171"/>
      <c r="CH25" s="171"/>
      <c r="CI25" s="171"/>
      <c r="CJ25" s="171"/>
      <c r="CK25" s="171"/>
      <c r="CL25" s="171"/>
      <c r="CM25" s="171"/>
      <c r="CN25" s="171"/>
      <c r="CO25" s="172"/>
      <c r="CP25" s="172"/>
      <c r="CQ25" s="172"/>
      <c r="CR25" s="172"/>
      <c r="CS25" s="172"/>
      <c r="CT25" s="172"/>
      <c r="CU25" s="172"/>
      <c r="CV25" s="172"/>
      <c r="CW25" s="172"/>
      <c r="CX25" s="172"/>
      <c r="CY25" s="172"/>
      <c r="CZ25" s="172"/>
      <c r="DA25" s="172"/>
      <c r="DB25" s="172"/>
      <c r="DC25" s="172"/>
      <c r="DD25" s="173"/>
    </row>
    <row r="26" spans="1:108" s="32" customFormat="1" ht="13.5" customHeight="1" hidden="1">
      <c r="A26" s="174"/>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6"/>
      <c r="AB26" s="124"/>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71"/>
      <c r="BD26" s="171"/>
      <c r="BE26" s="171"/>
      <c r="BF26" s="171"/>
      <c r="BG26" s="171"/>
      <c r="BH26" s="171"/>
      <c r="BI26" s="171"/>
      <c r="BJ26" s="171"/>
      <c r="BK26" s="171"/>
      <c r="BL26" s="171"/>
      <c r="BM26" s="171"/>
      <c r="BN26" s="171"/>
      <c r="BO26" s="171"/>
      <c r="BP26" s="171"/>
      <c r="BQ26" s="171"/>
      <c r="BR26" s="171"/>
      <c r="BS26" s="171"/>
      <c r="BT26" s="171"/>
      <c r="BU26" s="171"/>
      <c r="BV26" s="171"/>
      <c r="BW26" s="171"/>
      <c r="BX26" s="171"/>
      <c r="BY26" s="171"/>
      <c r="BZ26" s="171"/>
      <c r="CA26" s="171"/>
      <c r="CB26" s="171"/>
      <c r="CC26" s="171"/>
      <c r="CD26" s="171"/>
      <c r="CE26" s="171"/>
      <c r="CF26" s="171"/>
      <c r="CG26" s="171"/>
      <c r="CH26" s="171"/>
      <c r="CI26" s="171"/>
      <c r="CJ26" s="171"/>
      <c r="CK26" s="171"/>
      <c r="CL26" s="171"/>
      <c r="CM26" s="171"/>
      <c r="CN26" s="171"/>
      <c r="CO26" s="172"/>
      <c r="CP26" s="172"/>
      <c r="CQ26" s="172"/>
      <c r="CR26" s="172"/>
      <c r="CS26" s="172"/>
      <c r="CT26" s="172"/>
      <c r="CU26" s="172"/>
      <c r="CV26" s="172"/>
      <c r="CW26" s="172"/>
      <c r="CX26" s="172"/>
      <c r="CY26" s="172"/>
      <c r="CZ26" s="172"/>
      <c r="DA26" s="172"/>
      <c r="DB26" s="172"/>
      <c r="DC26" s="172"/>
      <c r="DD26" s="173"/>
    </row>
    <row r="27" spans="1:108" s="32" customFormat="1" ht="13.5" customHeight="1" hidden="1">
      <c r="A27" s="174"/>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6"/>
      <c r="AB27" s="124"/>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125"/>
      <c r="BA27" s="125"/>
      <c r="BB27" s="125"/>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1"/>
      <c r="CA27" s="171"/>
      <c r="CB27" s="171"/>
      <c r="CC27" s="171"/>
      <c r="CD27" s="171"/>
      <c r="CE27" s="171"/>
      <c r="CF27" s="171"/>
      <c r="CG27" s="171"/>
      <c r="CH27" s="171"/>
      <c r="CI27" s="171"/>
      <c r="CJ27" s="171"/>
      <c r="CK27" s="171"/>
      <c r="CL27" s="171"/>
      <c r="CM27" s="171"/>
      <c r="CN27" s="171"/>
      <c r="CO27" s="172"/>
      <c r="CP27" s="172"/>
      <c r="CQ27" s="172"/>
      <c r="CR27" s="172"/>
      <c r="CS27" s="172"/>
      <c r="CT27" s="172"/>
      <c r="CU27" s="172"/>
      <c r="CV27" s="172"/>
      <c r="CW27" s="172"/>
      <c r="CX27" s="172"/>
      <c r="CY27" s="172"/>
      <c r="CZ27" s="172"/>
      <c r="DA27" s="172"/>
      <c r="DB27" s="172"/>
      <c r="DC27" s="172"/>
      <c r="DD27" s="173"/>
    </row>
    <row r="28" spans="1:108" s="32" customFormat="1" ht="24" customHeight="1">
      <c r="A28" s="133" t="s">
        <v>50</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5"/>
      <c r="AB28" s="124" t="s">
        <v>129</v>
      </c>
      <c r="AC28" s="125"/>
      <c r="AD28" s="125"/>
      <c r="AE28" s="125"/>
      <c r="AF28" s="125"/>
      <c r="AG28" s="125"/>
      <c r="AH28" s="125" t="s">
        <v>453</v>
      </c>
      <c r="AI28" s="125"/>
      <c r="AJ28" s="125"/>
      <c r="AK28" s="125"/>
      <c r="AL28" s="125"/>
      <c r="AM28" s="125"/>
      <c r="AN28" s="125"/>
      <c r="AO28" s="125"/>
      <c r="AP28" s="125"/>
      <c r="AQ28" s="125"/>
      <c r="AR28" s="125"/>
      <c r="AS28" s="125"/>
      <c r="AT28" s="125"/>
      <c r="AU28" s="125"/>
      <c r="AV28" s="125"/>
      <c r="AW28" s="125"/>
      <c r="AX28" s="125"/>
      <c r="AY28" s="125"/>
      <c r="AZ28" s="125"/>
      <c r="BA28" s="125"/>
      <c r="BB28" s="125"/>
      <c r="BC28" s="171">
        <f>BC32+BC36</f>
        <v>0</v>
      </c>
      <c r="BD28" s="171"/>
      <c r="BE28" s="171"/>
      <c r="BF28" s="171"/>
      <c r="BG28" s="171"/>
      <c r="BH28" s="171"/>
      <c r="BI28" s="171"/>
      <c r="BJ28" s="171"/>
      <c r="BK28" s="171"/>
      <c r="BL28" s="171"/>
      <c r="BM28" s="171"/>
      <c r="BN28" s="171"/>
      <c r="BO28" s="171"/>
      <c r="BP28" s="171"/>
      <c r="BQ28" s="171"/>
      <c r="BR28" s="171"/>
      <c r="BS28" s="171"/>
      <c r="BT28" s="171"/>
      <c r="BU28" s="171"/>
      <c r="BV28" s="171"/>
      <c r="BW28" s="171"/>
      <c r="BX28" s="171"/>
      <c r="BY28" s="171">
        <f>BY32+BY36</f>
        <v>220861.42999999996</v>
      </c>
      <c r="BZ28" s="171"/>
      <c r="CA28" s="171"/>
      <c r="CB28" s="171"/>
      <c r="CC28" s="171"/>
      <c r="CD28" s="171"/>
      <c r="CE28" s="171"/>
      <c r="CF28" s="171"/>
      <c r="CG28" s="171"/>
      <c r="CH28" s="171"/>
      <c r="CI28" s="171"/>
      <c r="CJ28" s="171"/>
      <c r="CK28" s="171"/>
      <c r="CL28" s="171"/>
      <c r="CM28" s="171"/>
      <c r="CN28" s="171"/>
      <c r="CO28" s="171">
        <f>BC28-BY28</f>
        <v>-220861.42999999996</v>
      </c>
      <c r="CP28" s="172"/>
      <c r="CQ28" s="172"/>
      <c r="CR28" s="172"/>
      <c r="CS28" s="172"/>
      <c r="CT28" s="172"/>
      <c r="CU28" s="172"/>
      <c r="CV28" s="172"/>
      <c r="CW28" s="172"/>
      <c r="CX28" s="172"/>
      <c r="CY28" s="172"/>
      <c r="CZ28" s="172"/>
      <c r="DA28" s="172"/>
      <c r="DB28" s="172"/>
      <c r="DC28" s="172"/>
      <c r="DD28" s="173"/>
    </row>
    <row r="29" spans="1:108" s="32" customFormat="1" ht="23.25" customHeight="1">
      <c r="A29" s="133" t="s">
        <v>49</v>
      </c>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5"/>
      <c r="AB29" s="124" t="s">
        <v>130</v>
      </c>
      <c r="AC29" s="125"/>
      <c r="AD29" s="125"/>
      <c r="AE29" s="125"/>
      <c r="AF29" s="125"/>
      <c r="AG29" s="125"/>
      <c r="AH29" s="125" t="s">
        <v>48</v>
      </c>
      <c r="AI29" s="125"/>
      <c r="AJ29" s="125"/>
      <c r="AK29" s="125"/>
      <c r="AL29" s="125"/>
      <c r="AM29" s="125"/>
      <c r="AN29" s="125"/>
      <c r="AO29" s="125"/>
      <c r="AP29" s="125"/>
      <c r="AQ29" s="125"/>
      <c r="AR29" s="125"/>
      <c r="AS29" s="125"/>
      <c r="AT29" s="125"/>
      <c r="AU29" s="125"/>
      <c r="AV29" s="125"/>
      <c r="AW29" s="125"/>
      <c r="AX29" s="125"/>
      <c r="AY29" s="125"/>
      <c r="AZ29" s="125"/>
      <c r="BA29" s="125"/>
      <c r="BB29" s="125"/>
      <c r="BC29" s="171">
        <f>BC30</f>
        <v>-8443500</v>
      </c>
      <c r="BD29" s="171"/>
      <c r="BE29" s="171"/>
      <c r="BF29" s="171"/>
      <c r="BG29" s="171"/>
      <c r="BH29" s="171"/>
      <c r="BI29" s="171"/>
      <c r="BJ29" s="171"/>
      <c r="BK29" s="171"/>
      <c r="BL29" s="171"/>
      <c r="BM29" s="171"/>
      <c r="BN29" s="171"/>
      <c r="BO29" s="171"/>
      <c r="BP29" s="171"/>
      <c r="BQ29" s="171"/>
      <c r="BR29" s="171"/>
      <c r="BS29" s="171"/>
      <c r="BT29" s="171"/>
      <c r="BU29" s="171"/>
      <c r="BV29" s="171"/>
      <c r="BW29" s="171"/>
      <c r="BX29" s="171"/>
      <c r="BY29" s="171">
        <f>BY30</f>
        <v>-136163.78</v>
      </c>
      <c r="BZ29" s="171"/>
      <c r="CA29" s="171"/>
      <c r="CB29" s="171"/>
      <c r="CC29" s="171"/>
      <c r="CD29" s="171"/>
      <c r="CE29" s="171"/>
      <c r="CF29" s="171"/>
      <c r="CG29" s="171"/>
      <c r="CH29" s="171"/>
      <c r="CI29" s="171"/>
      <c r="CJ29" s="171"/>
      <c r="CK29" s="171"/>
      <c r="CL29" s="171"/>
      <c r="CM29" s="171"/>
      <c r="CN29" s="171"/>
      <c r="CO29" s="172" t="s">
        <v>53</v>
      </c>
      <c r="CP29" s="172"/>
      <c r="CQ29" s="172"/>
      <c r="CR29" s="172"/>
      <c r="CS29" s="172"/>
      <c r="CT29" s="172"/>
      <c r="CU29" s="172"/>
      <c r="CV29" s="172"/>
      <c r="CW29" s="172"/>
      <c r="CX29" s="172"/>
      <c r="CY29" s="172"/>
      <c r="CZ29" s="172"/>
      <c r="DA29" s="172"/>
      <c r="DB29" s="172"/>
      <c r="DC29" s="172"/>
      <c r="DD29" s="173"/>
    </row>
    <row r="30" spans="1:108" s="32" customFormat="1" ht="23.25" customHeight="1">
      <c r="A30" s="133" t="s">
        <v>47</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5"/>
      <c r="AB30" s="124" t="s">
        <v>130</v>
      </c>
      <c r="AC30" s="125"/>
      <c r="AD30" s="125"/>
      <c r="AE30" s="125"/>
      <c r="AF30" s="125"/>
      <c r="AG30" s="125"/>
      <c r="AH30" s="125" t="s">
        <v>46</v>
      </c>
      <c r="AI30" s="125"/>
      <c r="AJ30" s="125"/>
      <c r="AK30" s="125"/>
      <c r="AL30" s="125"/>
      <c r="AM30" s="125"/>
      <c r="AN30" s="125"/>
      <c r="AO30" s="125"/>
      <c r="AP30" s="125"/>
      <c r="AQ30" s="125"/>
      <c r="AR30" s="125"/>
      <c r="AS30" s="125"/>
      <c r="AT30" s="125"/>
      <c r="AU30" s="125"/>
      <c r="AV30" s="125"/>
      <c r="AW30" s="125"/>
      <c r="AX30" s="125"/>
      <c r="AY30" s="125"/>
      <c r="AZ30" s="125"/>
      <c r="BA30" s="125"/>
      <c r="BB30" s="125"/>
      <c r="BC30" s="171">
        <f>BC31</f>
        <v>-8443500</v>
      </c>
      <c r="BD30" s="171"/>
      <c r="BE30" s="171"/>
      <c r="BF30" s="171"/>
      <c r="BG30" s="171"/>
      <c r="BH30" s="171"/>
      <c r="BI30" s="171"/>
      <c r="BJ30" s="171"/>
      <c r="BK30" s="171"/>
      <c r="BL30" s="171"/>
      <c r="BM30" s="171"/>
      <c r="BN30" s="171"/>
      <c r="BO30" s="171"/>
      <c r="BP30" s="171"/>
      <c r="BQ30" s="171"/>
      <c r="BR30" s="171"/>
      <c r="BS30" s="171"/>
      <c r="BT30" s="171"/>
      <c r="BU30" s="171"/>
      <c r="BV30" s="171"/>
      <c r="BW30" s="171"/>
      <c r="BX30" s="171"/>
      <c r="BY30" s="171">
        <f>BY31</f>
        <v>-136163.78</v>
      </c>
      <c r="BZ30" s="171"/>
      <c r="CA30" s="171"/>
      <c r="CB30" s="171"/>
      <c r="CC30" s="171"/>
      <c r="CD30" s="171"/>
      <c r="CE30" s="171"/>
      <c r="CF30" s="171"/>
      <c r="CG30" s="171"/>
      <c r="CH30" s="171"/>
      <c r="CI30" s="171"/>
      <c r="CJ30" s="171"/>
      <c r="CK30" s="171"/>
      <c r="CL30" s="171"/>
      <c r="CM30" s="171"/>
      <c r="CN30" s="171"/>
      <c r="CO30" s="172" t="s">
        <v>53</v>
      </c>
      <c r="CP30" s="172"/>
      <c r="CQ30" s="172"/>
      <c r="CR30" s="172"/>
      <c r="CS30" s="172"/>
      <c r="CT30" s="172"/>
      <c r="CU30" s="172"/>
      <c r="CV30" s="172"/>
      <c r="CW30" s="172"/>
      <c r="CX30" s="172"/>
      <c r="CY30" s="172"/>
      <c r="CZ30" s="172"/>
      <c r="DA30" s="172"/>
      <c r="DB30" s="172"/>
      <c r="DC30" s="172"/>
      <c r="DD30" s="173"/>
    </row>
    <row r="31" spans="1:108" s="32" customFormat="1" ht="33" customHeight="1">
      <c r="A31" s="133" t="s">
        <v>45</v>
      </c>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5"/>
      <c r="AB31" s="124" t="s">
        <v>130</v>
      </c>
      <c r="AC31" s="125"/>
      <c r="AD31" s="125"/>
      <c r="AE31" s="125"/>
      <c r="AF31" s="125"/>
      <c r="AG31" s="125"/>
      <c r="AH31" s="125" t="s">
        <v>44</v>
      </c>
      <c r="AI31" s="125"/>
      <c r="AJ31" s="125"/>
      <c r="AK31" s="125"/>
      <c r="AL31" s="125"/>
      <c r="AM31" s="125"/>
      <c r="AN31" s="125"/>
      <c r="AO31" s="125"/>
      <c r="AP31" s="125"/>
      <c r="AQ31" s="125"/>
      <c r="AR31" s="125"/>
      <c r="AS31" s="125"/>
      <c r="AT31" s="125"/>
      <c r="AU31" s="125"/>
      <c r="AV31" s="125"/>
      <c r="AW31" s="125"/>
      <c r="AX31" s="125"/>
      <c r="AY31" s="125"/>
      <c r="AZ31" s="125"/>
      <c r="BA31" s="125"/>
      <c r="BB31" s="125"/>
      <c r="BC31" s="171">
        <f>BC32</f>
        <v>-8443500</v>
      </c>
      <c r="BD31" s="171"/>
      <c r="BE31" s="171"/>
      <c r="BF31" s="171"/>
      <c r="BG31" s="171"/>
      <c r="BH31" s="171"/>
      <c r="BI31" s="171"/>
      <c r="BJ31" s="171"/>
      <c r="BK31" s="171"/>
      <c r="BL31" s="171"/>
      <c r="BM31" s="171"/>
      <c r="BN31" s="171"/>
      <c r="BO31" s="171"/>
      <c r="BP31" s="171"/>
      <c r="BQ31" s="171"/>
      <c r="BR31" s="171"/>
      <c r="BS31" s="171"/>
      <c r="BT31" s="171"/>
      <c r="BU31" s="171"/>
      <c r="BV31" s="171"/>
      <c r="BW31" s="171"/>
      <c r="BX31" s="171"/>
      <c r="BY31" s="171">
        <f>BY32</f>
        <v>-136163.78</v>
      </c>
      <c r="BZ31" s="171"/>
      <c r="CA31" s="171"/>
      <c r="CB31" s="171"/>
      <c r="CC31" s="171"/>
      <c r="CD31" s="171"/>
      <c r="CE31" s="171"/>
      <c r="CF31" s="171"/>
      <c r="CG31" s="171"/>
      <c r="CH31" s="171"/>
      <c r="CI31" s="171"/>
      <c r="CJ31" s="171"/>
      <c r="CK31" s="171"/>
      <c r="CL31" s="171"/>
      <c r="CM31" s="171"/>
      <c r="CN31" s="171"/>
      <c r="CO31" s="172" t="s">
        <v>53</v>
      </c>
      <c r="CP31" s="172"/>
      <c r="CQ31" s="172"/>
      <c r="CR31" s="172"/>
      <c r="CS31" s="172"/>
      <c r="CT31" s="172"/>
      <c r="CU31" s="172"/>
      <c r="CV31" s="172"/>
      <c r="CW31" s="172"/>
      <c r="CX31" s="172"/>
      <c r="CY31" s="172"/>
      <c r="CZ31" s="172"/>
      <c r="DA31" s="172"/>
      <c r="DB31" s="172"/>
      <c r="DC31" s="172"/>
      <c r="DD31" s="173"/>
    </row>
    <row r="32" spans="1:108" s="32" customFormat="1" ht="46.5" customHeight="1">
      <c r="A32" s="133" t="s">
        <v>43</v>
      </c>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5"/>
      <c r="AB32" s="124" t="s">
        <v>130</v>
      </c>
      <c r="AC32" s="125"/>
      <c r="AD32" s="125"/>
      <c r="AE32" s="125"/>
      <c r="AF32" s="125"/>
      <c r="AG32" s="125"/>
      <c r="AH32" s="125" t="s">
        <v>42</v>
      </c>
      <c r="AI32" s="125"/>
      <c r="AJ32" s="125"/>
      <c r="AK32" s="125"/>
      <c r="AL32" s="125"/>
      <c r="AM32" s="125"/>
      <c r="AN32" s="125"/>
      <c r="AO32" s="125"/>
      <c r="AP32" s="125"/>
      <c r="AQ32" s="125"/>
      <c r="AR32" s="125"/>
      <c r="AS32" s="125"/>
      <c r="AT32" s="125"/>
      <c r="AU32" s="125"/>
      <c r="AV32" s="125"/>
      <c r="AW32" s="125"/>
      <c r="AX32" s="125"/>
      <c r="AY32" s="125"/>
      <c r="AZ32" s="125"/>
      <c r="BA32" s="125"/>
      <c r="BB32" s="125"/>
      <c r="BC32" s="171">
        <f>-Доходы!D14</f>
        <v>-8443500</v>
      </c>
      <c r="BD32" s="171"/>
      <c r="BE32" s="171"/>
      <c r="BF32" s="171"/>
      <c r="BG32" s="171"/>
      <c r="BH32" s="171"/>
      <c r="BI32" s="171"/>
      <c r="BJ32" s="171"/>
      <c r="BK32" s="171"/>
      <c r="BL32" s="171"/>
      <c r="BM32" s="171"/>
      <c r="BN32" s="171"/>
      <c r="BO32" s="171"/>
      <c r="BP32" s="171"/>
      <c r="BQ32" s="171"/>
      <c r="BR32" s="171"/>
      <c r="BS32" s="171"/>
      <c r="BT32" s="171"/>
      <c r="BU32" s="171"/>
      <c r="BV32" s="171"/>
      <c r="BW32" s="171"/>
      <c r="BX32" s="171"/>
      <c r="BY32" s="171">
        <f>-Доходы!E14</f>
        <v>-136163.78</v>
      </c>
      <c r="BZ32" s="171"/>
      <c r="CA32" s="171"/>
      <c r="CB32" s="171"/>
      <c r="CC32" s="171"/>
      <c r="CD32" s="171"/>
      <c r="CE32" s="171"/>
      <c r="CF32" s="171"/>
      <c r="CG32" s="171"/>
      <c r="CH32" s="171"/>
      <c r="CI32" s="171"/>
      <c r="CJ32" s="171"/>
      <c r="CK32" s="171"/>
      <c r="CL32" s="171"/>
      <c r="CM32" s="171"/>
      <c r="CN32" s="171"/>
      <c r="CO32" s="172" t="s">
        <v>53</v>
      </c>
      <c r="CP32" s="172"/>
      <c r="CQ32" s="172"/>
      <c r="CR32" s="172"/>
      <c r="CS32" s="172"/>
      <c r="CT32" s="172"/>
      <c r="CU32" s="172"/>
      <c r="CV32" s="172"/>
      <c r="CW32" s="172"/>
      <c r="CX32" s="172"/>
      <c r="CY32" s="172"/>
      <c r="CZ32" s="172"/>
      <c r="DA32" s="172"/>
      <c r="DB32" s="172"/>
      <c r="DC32" s="172"/>
      <c r="DD32" s="173"/>
    </row>
    <row r="33" spans="1:108" s="32" customFormat="1" ht="23.25" customHeight="1">
      <c r="A33" s="133" t="s">
        <v>41</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5"/>
      <c r="AB33" s="124" t="s">
        <v>131</v>
      </c>
      <c r="AC33" s="125"/>
      <c r="AD33" s="125"/>
      <c r="AE33" s="125"/>
      <c r="AF33" s="125"/>
      <c r="AG33" s="125"/>
      <c r="AH33" s="125" t="s">
        <v>40</v>
      </c>
      <c r="AI33" s="125"/>
      <c r="AJ33" s="125"/>
      <c r="AK33" s="125"/>
      <c r="AL33" s="125"/>
      <c r="AM33" s="125"/>
      <c r="AN33" s="125"/>
      <c r="AO33" s="125"/>
      <c r="AP33" s="125"/>
      <c r="AQ33" s="125"/>
      <c r="AR33" s="125"/>
      <c r="AS33" s="125"/>
      <c r="AT33" s="125"/>
      <c r="AU33" s="125"/>
      <c r="AV33" s="125"/>
      <c r="AW33" s="125"/>
      <c r="AX33" s="125"/>
      <c r="AY33" s="125"/>
      <c r="AZ33" s="125"/>
      <c r="BA33" s="125"/>
      <c r="BB33" s="125"/>
      <c r="BC33" s="171">
        <f>BC34</f>
        <v>8443500</v>
      </c>
      <c r="BD33" s="171"/>
      <c r="BE33" s="171"/>
      <c r="BF33" s="171"/>
      <c r="BG33" s="171"/>
      <c r="BH33" s="171"/>
      <c r="BI33" s="171"/>
      <c r="BJ33" s="171"/>
      <c r="BK33" s="171"/>
      <c r="BL33" s="171"/>
      <c r="BM33" s="171"/>
      <c r="BN33" s="171"/>
      <c r="BO33" s="171"/>
      <c r="BP33" s="171"/>
      <c r="BQ33" s="171"/>
      <c r="BR33" s="171"/>
      <c r="BS33" s="171"/>
      <c r="BT33" s="171"/>
      <c r="BU33" s="171"/>
      <c r="BV33" s="171"/>
      <c r="BW33" s="171"/>
      <c r="BX33" s="171"/>
      <c r="BY33" s="171">
        <f>BY34</f>
        <v>357025.20999999996</v>
      </c>
      <c r="BZ33" s="171"/>
      <c r="CA33" s="171"/>
      <c r="CB33" s="171"/>
      <c r="CC33" s="171"/>
      <c r="CD33" s="171"/>
      <c r="CE33" s="171"/>
      <c r="CF33" s="171"/>
      <c r="CG33" s="171"/>
      <c r="CH33" s="171"/>
      <c r="CI33" s="171"/>
      <c r="CJ33" s="171"/>
      <c r="CK33" s="171"/>
      <c r="CL33" s="171"/>
      <c r="CM33" s="171"/>
      <c r="CN33" s="171"/>
      <c r="CO33" s="172" t="s">
        <v>53</v>
      </c>
      <c r="CP33" s="172"/>
      <c r="CQ33" s="172"/>
      <c r="CR33" s="172"/>
      <c r="CS33" s="172"/>
      <c r="CT33" s="172"/>
      <c r="CU33" s="172"/>
      <c r="CV33" s="172"/>
      <c r="CW33" s="172"/>
      <c r="CX33" s="172"/>
      <c r="CY33" s="172"/>
      <c r="CZ33" s="172"/>
      <c r="DA33" s="172"/>
      <c r="DB33" s="172"/>
      <c r="DC33" s="172"/>
      <c r="DD33" s="173"/>
    </row>
    <row r="34" spans="1:108" s="32" customFormat="1" ht="23.25" customHeight="1">
      <c r="A34" s="133" t="s">
        <v>39</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5"/>
      <c r="AB34" s="124" t="s">
        <v>131</v>
      </c>
      <c r="AC34" s="125"/>
      <c r="AD34" s="125"/>
      <c r="AE34" s="125"/>
      <c r="AF34" s="125"/>
      <c r="AG34" s="125"/>
      <c r="AH34" s="125" t="s">
        <v>38</v>
      </c>
      <c r="AI34" s="125"/>
      <c r="AJ34" s="125"/>
      <c r="AK34" s="125"/>
      <c r="AL34" s="125"/>
      <c r="AM34" s="125"/>
      <c r="AN34" s="125"/>
      <c r="AO34" s="125"/>
      <c r="AP34" s="125"/>
      <c r="AQ34" s="125"/>
      <c r="AR34" s="125"/>
      <c r="AS34" s="125"/>
      <c r="AT34" s="125"/>
      <c r="AU34" s="125"/>
      <c r="AV34" s="125"/>
      <c r="AW34" s="125"/>
      <c r="AX34" s="125"/>
      <c r="AY34" s="125"/>
      <c r="AZ34" s="125"/>
      <c r="BA34" s="125"/>
      <c r="BB34" s="125"/>
      <c r="BC34" s="171">
        <f>BC35</f>
        <v>8443500</v>
      </c>
      <c r="BD34" s="171"/>
      <c r="BE34" s="171"/>
      <c r="BF34" s="171"/>
      <c r="BG34" s="171"/>
      <c r="BH34" s="171"/>
      <c r="BI34" s="171"/>
      <c r="BJ34" s="171"/>
      <c r="BK34" s="171"/>
      <c r="BL34" s="171"/>
      <c r="BM34" s="171"/>
      <c r="BN34" s="171"/>
      <c r="BO34" s="171"/>
      <c r="BP34" s="171"/>
      <c r="BQ34" s="171"/>
      <c r="BR34" s="171"/>
      <c r="BS34" s="171"/>
      <c r="BT34" s="171"/>
      <c r="BU34" s="171"/>
      <c r="BV34" s="171"/>
      <c r="BW34" s="171"/>
      <c r="BX34" s="171"/>
      <c r="BY34" s="171">
        <f>BY35</f>
        <v>357025.20999999996</v>
      </c>
      <c r="BZ34" s="171"/>
      <c r="CA34" s="171"/>
      <c r="CB34" s="171"/>
      <c r="CC34" s="171"/>
      <c r="CD34" s="171"/>
      <c r="CE34" s="171"/>
      <c r="CF34" s="171"/>
      <c r="CG34" s="171"/>
      <c r="CH34" s="171"/>
      <c r="CI34" s="171"/>
      <c r="CJ34" s="171"/>
      <c r="CK34" s="171"/>
      <c r="CL34" s="171"/>
      <c r="CM34" s="171"/>
      <c r="CN34" s="171"/>
      <c r="CO34" s="172" t="s">
        <v>53</v>
      </c>
      <c r="CP34" s="172"/>
      <c r="CQ34" s="172"/>
      <c r="CR34" s="172"/>
      <c r="CS34" s="172"/>
      <c r="CT34" s="172"/>
      <c r="CU34" s="172"/>
      <c r="CV34" s="172"/>
      <c r="CW34" s="172"/>
      <c r="CX34" s="172"/>
      <c r="CY34" s="172"/>
      <c r="CZ34" s="172"/>
      <c r="DA34" s="172"/>
      <c r="DB34" s="172"/>
      <c r="DC34" s="172"/>
      <c r="DD34" s="173"/>
    </row>
    <row r="35" spans="1:108" s="32" customFormat="1" ht="36" customHeight="1">
      <c r="A35" s="133" t="s">
        <v>37</v>
      </c>
      <c r="B35" s="134"/>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5"/>
      <c r="AB35" s="124" t="s">
        <v>131</v>
      </c>
      <c r="AC35" s="125"/>
      <c r="AD35" s="125"/>
      <c r="AE35" s="125"/>
      <c r="AF35" s="125"/>
      <c r="AG35" s="125"/>
      <c r="AH35" s="125" t="s">
        <v>36</v>
      </c>
      <c r="AI35" s="125"/>
      <c r="AJ35" s="125"/>
      <c r="AK35" s="125"/>
      <c r="AL35" s="125"/>
      <c r="AM35" s="125"/>
      <c r="AN35" s="125"/>
      <c r="AO35" s="125"/>
      <c r="AP35" s="125"/>
      <c r="AQ35" s="125"/>
      <c r="AR35" s="125"/>
      <c r="AS35" s="125"/>
      <c r="AT35" s="125"/>
      <c r="AU35" s="125"/>
      <c r="AV35" s="125"/>
      <c r="AW35" s="125"/>
      <c r="AX35" s="125"/>
      <c r="AY35" s="125"/>
      <c r="AZ35" s="125"/>
      <c r="BA35" s="125"/>
      <c r="BB35" s="125"/>
      <c r="BC35" s="171">
        <f>BC36</f>
        <v>8443500</v>
      </c>
      <c r="BD35" s="171"/>
      <c r="BE35" s="171"/>
      <c r="BF35" s="171"/>
      <c r="BG35" s="171"/>
      <c r="BH35" s="171"/>
      <c r="BI35" s="171"/>
      <c r="BJ35" s="171"/>
      <c r="BK35" s="171"/>
      <c r="BL35" s="171"/>
      <c r="BM35" s="171"/>
      <c r="BN35" s="171"/>
      <c r="BO35" s="171"/>
      <c r="BP35" s="171"/>
      <c r="BQ35" s="171"/>
      <c r="BR35" s="171"/>
      <c r="BS35" s="171"/>
      <c r="BT35" s="171"/>
      <c r="BU35" s="171"/>
      <c r="BV35" s="171"/>
      <c r="BW35" s="171"/>
      <c r="BX35" s="171"/>
      <c r="BY35" s="171">
        <f>BY36</f>
        <v>357025.20999999996</v>
      </c>
      <c r="BZ35" s="171"/>
      <c r="CA35" s="171"/>
      <c r="CB35" s="171"/>
      <c r="CC35" s="171"/>
      <c r="CD35" s="171"/>
      <c r="CE35" s="171"/>
      <c r="CF35" s="171"/>
      <c r="CG35" s="171"/>
      <c r="CH35" s="171"/>
      <c r="CI35" s="171"/>
      <c r="CJ35" s="171"/>
      <c r="CK35" s="171"/>
      <c r="CL35" s="171"/>
      <c r="CM35" s="171"/>
      <c r="CN35" s="171"/>
      <c r="CO35" s="172" t="s">
        <v>53</v>
      </c>
      <c r="CP35" s="172"/>
      <c r="CQ35" s="172"/>
      <c r="CR35" s="172"/>
      <c r="CS35" s="172"/>
      <c r="CT35" s="172"/>
      <c r="CU35" s="172"/>
      <c r="CV35" s="172"/>
      <c r="CW35" s="172"/>
      <c r="CX35" s="172"/>
      <c r="CY35" s="172"/>
      <c r="CZ35" s="172"/>
      <c r="DA35" s="172"/>
      <c r="DB35" s="172"/>
      <c r="DC35" s="172"/>
      <c r="DD35" s="173"/>
    </row>
    <row r="36" spans="1:108" ht="48" customHeight="1" thickBot="1">
      <c r="A36" s="133" t="s">
        <v>35</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5"/>
      <c r="AB36" s="181"/>
      <c r="AC36" s="180"/>
      <c r="AD36" s="180"/>
      <c r="AE36" s="180"/>
      <c r="AF36" s="180"/>
      <c r="AG36" s="180"/>
      <c r="AH36" s="180" t="s">
        <v>34</v>
      </c>
      <c r="AI36" s="180"/>
      <c r="AJ36" s="180"/>
      <c r="AK36" s="180"/>
      <c r="AL36" s="180"/>
      <c r="AM36" s="180"/>
      <c r="AN36" s="180"/>
      <c r="AO36" s="180"/>
      <c r="AP36" s="180"/>
      <c r="AQ36" s="180"/>
      <c r="AR36" s="180"/>
      <c r="AS36" s="180"/>
      <c r="AT36" s="180"/>
      <c r="AU36" s="180"/>
      <c r="AV36" s="180"/>
      <c r="AW36" s="180"/>
      <c r="AX36" s="180"/>
      <c r="AY36" s="180"/>
      <c r="AZ36" s="180"/>
      <c r="BA36" s="180"/>
      <c r="BB36" s="180"/>
      <c r="BC36" s="179">
        <f>Расходы!E4</f>
        <v>8443500</v>
      </c>
      <c r="BD36" s="179"/>
      <c r="BE36" s="179"/>
      <c r="BF36" s="179"/>
      <c r="BG36" s="179"/>
      <c r="BH36" s="179"/>
      <c r="BI36" s="179"/>
      <c r="BJ36" s="179"/>
      <c r="BK36" s="179"/>
      <c r="BL36" s="179"/>
      <c r="BM36" s="179"/>
      <c r="BN36" s="179"/>
      <c r="BO36" s="179"/>
      <c r="BP36" s="179"/>
      <c r="BQ36" s="179"/>
      <c r="BR36" s="179"/>
      <c r="BS36" s="179"/>
      <c r="BT36" s="179"/>
      <c r="BU36" s="179"/>
      <c r="BV36" s="179"/>
      <c r="BW36" s="179"/>
      <c r="BX36" s="179"/>
      <c r="BY36" s="179">
        <f>Расходы!F4</f>
        <v>357025.20999999996</v>
      </c>
      <c r="BZ36" s="179"/>
      <c r="CA36" s="179"/>
      <c r="CB36" s="179"/>
      <c r="CC36" s="179"/>
      <c r="CD36" s="179"/>
      <c r="CE36" s="179"/>
      <c r="CF36" s="179"/>
      <c r="CG36" s="179"/>
      <c r="CH36" s="179"/>
      <c r="CI36" s="179"/>
      <c r="CJ36" s="179"/>
      <c r="CK36" s="179"/>
      <c r="CL36" s="179"/>
      <c r="CM36" s="179"/>
      <c r="CN36" s="179"/>
      <c r="CO36" s="177" t="s">
        <v>53</v>
      </c>
      <c r="CP36" s="177"/>
      <c r="CQ36" s="177"/>
      <c r="CR36" s="177"/>
      <c r="CS36" s="177"/>
      <c r="CT36" s="177"/>
      <c r="CU36" s="177"/>
      <c r="CV36" s="177"/>
      <c r="CW36" s="177"/>
      <c r="CX36" s="177"/>
      <c r="CY36" s="177"/>
      <c r="CZ36" s="177"/>
      <c r="DA36" s="177"/>
      <c r="DB36" s="177"/>
      <c r="DC36" s="177"/>
      <c r="DD36" s="178"/>
    </row>
    <row r="37" spans="29:32" ht="16.5" customHeight="1">
      <c r="AC37" s="31"/>
      <c r="AD37" s="31"/>
      <c r="AE37" s="31"/>
      <c r="AF37" s="31"/>
    </row>
    <row r="38" spans="1:65" s="24" customFormat="1" ht="11.25">
      <c r="A38" s="123" t="s">
        <v>402</v>
      </c>
      <c r="B38" s="123"/>
      <c r="C38" s="123"/>
      <c r="D38" s="123"/>
      <c r="E38" s="123"/>
      <c r="F38" s="123"/>
      <c r="G38" s="123"/>
      <c r="H38" s="123"/>
      <c r="I38" s="123"/>
      <c r="J38" s="123"/>
      <c r="K38" s="123"/>
      <c r="L38" s="123"/>
      <c r="M38" s="123"/>
      <c r="N38" s="123"/>
      <c r="O38" s="123"/>
      <c r="P38" s="123"/>
      <c r="Q38" s="123"/>
      <c r="R38" s="123"/>
      <c r="S38" s="123"/>
      <c r="T38" s="30"/>
      <c r="U38" s="30"/>
      <c r="V38" s="30"/>
      <c r="W38" s="30"/>
      <c r="X38" s="30"/>
      <c r="Y38" s="30"/>
      <c r="Z38" s="30"/>
      <c r="AA38" s="30"/>
      <c r="AB38" s="30"/>
      <c r="AC38" s="30"/>
      <c r="AD38" s="30"/>
      <c r="AE38" s="30"/>
      <c r="AF38" s="30"/>
      <c r="AG38" s="30"/>
      <c r="AH38" s="30"/>
      <c r="AL38" s="169" t="s">
        <v>403</v>
      </c>
      <c r="AM38" s="169"/>
      <c r="AN38" s="169"/>
      <c r="AO38" s="169"/>
      <c r="AP38" s="169"/>
      <c r="AQ38" s="169"/>
      <c r="AR38" s="169"/>
      <c r="AS38" s="169"/>
      <c r="AT38" s="169"/>
      <c r="AU38" s="169"/>
      <c r="AV38" s="169"/>
      <c r="AW38" s="169"/>
      <c r="AX38" s="169"/>
      <c r="AY38" s="169"/>
      <c r="AZ38" s="169"/>
      <c r="BA38" s="169"/>
      <c r="BB38" s="169"/>
      <c r="BC38" s="169"/>
      <c r="BD38" s="169"/>
      <c r="BE38" s="169"/>
      <c r="BF38" s="169"/>
      <c r="BG38" s="169"/>
      <c r="BH38" s="169"/>
      <c r="BI38" s="169"/>
      <c r="BJ38" s="169"/>
      <c r="BK38" s="169"/>
      <c r="BL38" s="169"/>
      <c r="BM38" s="169"/>
    </row>
    <row r="39" spans="15:65" s="24" customFormat="1" ht="11.25">
      <c r="O39" s="182" t="s">
        <v>31</v>
      </c>
      <c r="P39" s="182"/>
      <c r="Q39" s="182"/>
      <c r="R39" s="182"/>
      <c r="S39" s="182"/>
      <c r="T39" s="182"/>
      <c r="U39" s="182"/>
      <c r="V39" s="182"/>
      <c r="W39" s="182"/>
      <c r="X39" s="182"/>
      <c r="Y39" s="182"/>
      <c r="Z39" s="182"/>
      <c r="AA39" s="182"/>
      <c r="AB39" s="182"/>
      <c r="AC39" s="182"/>
      <c r="AD39" s="182"/>
      <c r="AE39" s="182"/>
      <c r="AF39" s="182"/>
      <c r="AG39" s="182"/>
      <c r="AH39" s="182"/>
      <c r="AL39" s="182" t="s">
        <v>30</v>
      </c>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23" t="s">
        <v>415</v>
      </c>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row>
    <row r="42" spans="1:73" s="24" customFormat="1" ht="11.25">
      <c r="A42" s="24" t="s">
        <v>33</v>
      </c>
      <c r="X42" s="169"/>
      <c r="Y42" s="169"/>
      <c r="Z42" s="169"/>
      <c r="AA42" s="169"/>
      <c r="AB42" s="169"/>
      <c r="AC42" s="169"/>
      <c r="AD42" s="169"/>
      <c r="AE42" s="169"/>
      <c r="AF42" s="169"/>
      <c r="AG42" s="169"/>
      <c r="AH42" s="169"/>
      <c r="AI42" s="169"/>
      <c r="AJ42" s="169"/>
      <c r="AK42" s="169"/>
      <c r="AL42" s="169"/>
      <c r="AM42" s="169"/>
      <c r="AN42" s="169"/>
      <c r="AO42" s="169"/>
      <c r="AP42" s="169"/>
      <c r="AQ42" s="169"/>
      <c r="AT42" s="169" t="s">
        <v>455</v>
      </c>
      <c r="AU42" s="169"/>
      <c r="AV42" s="169"/>
      <c r="AW42" s="169"/>
      <c r="AX42" s="169"/>
      <c r="AY42" s="169"/>
      <c r="AZ42" s="169"/>
      <c r="BA42" s="169"/>
      <c r="BB42" s="169"/>
      <c r="BC42" s="169"/>
      <c r="BD42" s="169"/>
      <c r="BE42" s="169"/>
      <c r="BF42" s="169"/>
      <c r="BG42" s="169"/>
      <c r="BH42" s="169"/>
      <c r="BI42" s="169"/>
      <c r="BJ42" s="169"/>
      <c r="BK42" s="169"/>
      <c r="BL42" s="169"/>
      <c r="BM42" s="169"/>
      <c r="BN42" s="169"/>
      <c r="BO42" s="169"/>
      <c r="BP42" s="169"/>
      <c r="BQ42" s="169"/>
      <c r="BR42" s="169"/>
      <c r="BS42" s="169"/>
      <c r="BT42" s="169"/>
      <c r="BU42" s="169"/>
    </row>
    <row r="43" spans="1:103" s="27" customFormat="1" ht="12.75" customHeight="1">
      <c r="A43" s="24"/>
      <c r="B43" s="24"/>
      <c r="C43" s="24"/>
      <c r="D43" s="24"/>
      <c r="E43" s="24"/>
      <c r="F43" s="24"/>
      <c r="G43" s="24"/>
      <c r="H43" s="24"/>
      <c r="I43" s="24"/>
      <c r="J43" s="24"/>
      <c r="K43" s="24"/>
      <c r="L43" s="24"/>
      <c r="M43" s="24"/>
      <c r="N43" s="24"/>
      <c r="O43" s="24"/>
      <c r="P43" s="24"/>
      <c r="Q43" s="24"/>
      <c r="X43" s="182" t="s">
        <v>31</v>
      </c>
      <c r="Y43" s="182"/>
      <c r="Z43" s="182"/>
      <c r="AA43" s="182"/>
      <c r="AB43" s="182"/>
      <c r="AC43" s="182"/>
      <c r="AD43" s="182"/>
      <c r="AE43" s="182"/>
      <c r="AF43" s="182"/>
      <c r="AG43" s="182"/>
      <c r="AH43" s="182"/>
      <c r="AI43" s="182"/>
      <c r="AJ43" s="182"/>
      <c r="AK43" s="182"/>
      <c r="AL43" s="182"/>
      <c r="AM43" s="182"/>
      <c r="AN43" s="182"/>
      <c r="AO43" s="182"/>
      <c r="AP43" s="182"/>
      <c r="AQ43" s="182"/>
      <c r="AT43" s="182" t="s">
        <v>30</v>
      </c>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183" t="s">
        <v>32</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P45" s="169" t="s">
        <v>420</v>
      </c>
      <c r="AQ45" s="169"/>
      <c r="AR45" s="169"/>
      <c r="AS45" s="169"/>
      <c r="AT45" s="169"/>
      <c r="AU45" s="169"/>
      <c r="AV45" s="169"/>
      <c r="AW45" s="169"/>
      <c r="AX45" s="169"/>
      <c r="AY45" s="169"/>
      <c r="AZ45" s="169"/>
      <c r="BA45" s="169"/>
      <c r="BB45" s="169"/>
      <c r="BC45" s="169"/>
      <c r="BD45" s="169"/>
      <c r="BE45" s="169"/>
      <c r="BF45" s="169"/>
      <c r="BG45" s="169"/>
      <c r="BH45" s="169"/>
      <c r="BI45" s="169"/>
      <c r="BJ45" s="169"/>
      <c r="BK45" s="169"/>
      <c r="BL45" s="169"/>
      <c r="BM45" s="169"/>
      <c r="BN45" s="169"/>
      <c r="BO45" s="169"/>
      <c r="BP45" s="169"/>
      <c r="BQ45" s="169"/>
    </row>
    <row r="46" spans="19:69" s="27" customFormat="1" ht="11.25" customHeight="1">
      <c r="S46" s="182" t="s">
        <v>31</v>
      </c>
      <c r="T46" s="182"/>
      <c r="U46" s="182"/>
      <c r="V46" s="182"/>
      <c r="W46" s="182"/>
      <c r="X46" s="182"/>
      <c r="Y46" s="182"/>
      <c r="Z46" s="182"/>
      <c r="AA46" s="182"/>
      <c r="AB46" s="182"/>
      <c r="AC46" s="182"/>
      <c r="AD46" s="182"/>
      <c r="AE46" s="182"/>
      <c r="AF46" s="182"/>
      <c r="AG46" s="182"/>
      <c r="AH46" s="182"/>
      <c r="AI46" s="182"/>
      <c r="AJ46" s="182"/>
      <c r="AK46" s="182"/>
      <c r="AL46" s="182"/>
      <c r="AM46" s="24"/>
      <c r="AN46" s="24"/>
      <c r="AP46" s="182" t="s">
        <v>30</v>
      </c>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row>
    <row r="47" s="24" customFormat="1" ht="11.25">
      <c r="AX47" s="26"/>
    </row>
    <row r="48" spans="1:35" s="24" customFormat="1" ht="11.25">
      <c r="A48" s="184" t="s">
        <v>29</v>
      </c>
      <c r="B48" s="184"/>
      <c r="C48" s="152" t="s">
        <v>582</v>
      </c>
      <c r="D48" s="152"/>
      <c r="E48" s="152"/>
      <c r="F48" s="152"/>
      <c r="G48" s="185" t="s">
        <v>29</v>
      </c>
      <c r="H48" s="185"/>
      <c r="I48" s="152" t="s">
        <v>583</v>
      </c>
      <c r="J48" s="152"/>
      <c r="K48" s="152"/>
      <c r="L48" s="152"/>
      <c r="M48" s="152"/>
      <c r="N48" s="152"/>
      <c r="O48" s="152"/>
      <c r="P48" s="152"/>
      <c r="Q48" s="152"/>
      <c r="R48" s="152"/>
      <c r="S48" s="152"/>
      <c r="T48" s="152"/>
      <c r="U48" s="152"/>
      <c r="V48" s="152"/>
      <c r="W48" s="152"/>
      <c r="X48" s="152"/>
      <c r="Y48" s="152"/>
      <c r="Z48" s="152"/>
      <c r="AA48" s="185">
        <v>20</v>
      </c>
      <c r="AB48" s="185"/>
      <c r="AC48" s="185"/>
      <c r="AD48" s="185"/>
      <c r="AE48" s="186" t="s">
        <v>456</v>
      </c>
      <c r="AF48" s="186"/>
      <c r="AG48" s="186"/>
      <c r="AH48" s="186"/>
      <c r="AI48" s="24" t="s">
        <v>132</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2016-02-09T07:37:27Z</cp:lastPrinted>
  <dcterms:created xsi:type="dcterms:W3CDTF">2010-04-13T12:58:24Z</dcterms:created>
  <dcterms:modified xsi:type="dcterms:W3CDTF">2016-02-09T09:39:31Z</dcterms:modified>
  <cp:category/>
  <cp:version/>
  <cp:contentType/>
  <cp:contentStatus/>
</cp:coreProperties>
</file>