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10" windowWidth="11325" windowHeight="6570" activeTab="1"/>
  </bookViews>
  <sheets>
    <sheet name="Доходы" sheetId="1" r:id="rId1"/>
    <sheet name="Расходы" sheetId="2" r:id="rId2"/>
    <sheet name="Источники" sheetId="3" r:id="rId3"/>
  </sheets>
  <definedNames>
    <definedName name="_xlnm.Print_Area" localSheetId="0">'Доходы'!$A$2:$F$84</definedName>
    <definedName name="_xlnm.Print_Area" localSheetId="1">'Расходы'!$A$1:$F$365</definedName>
  </definedNames>
  <calcPr fullCalcOnLoad="1"/>
</workbook>
</file>

<file path=xl/sharedStrings.xml><?xml version="1.0" encoding="utf-8"?>
<sst xmlns="http://schemas.openxmlformats.org/spreadsheetml/2006/main" count="1005" uniqueCount="718">
  <si>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</si>
  <si>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</si>
  <si>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</si>
  <si>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</si>
  <si>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</si>
  <si>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</si>
  <si>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</si>
  <si>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</si>
  <si>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</si>
  <si>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</si>
  <si>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</si>
  <si>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</si>
  <si>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</si>
  <si>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</si>
  <si>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</si>
  <si>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</si>
  <si>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</si>
  <si>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</si>
  <si>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</si>
  <si>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</si>
  <si>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</si>
  <si>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</si>
  <si>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</si>
  <si>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</si>
  <si>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</si>
  <si>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</si>
  <si>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</si>
  <si>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</si>
  <si>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</si>
  <si>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</si>
  <si>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</si>
  <si>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</si>
  <si>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</si>
  <si>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</si>
  <si>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</si>
  <si>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</si>
  <si>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</si>
  <si>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</si>
  <si>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</si>
  <si>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</si>
  <si>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</si>
  <si>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</si>
  <si>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</si>
  <si>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</si>
  <si>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</si>
  <si>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</si>
  <si>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</si>
  <si>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</si>
  <si>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</si>
  <si>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</si>
  <si>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</si>
  <si>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</si>
  <si>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</si>
  <si>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</si>
  <si>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</si>
  <si>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</si>
  <si>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</si>
  <si>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</si>
  <si>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</si>
  <si>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</si>
  <si>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</si>
  <si>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</si>
  <si>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</si>
  <si>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</si>
  <si>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</si>
  <si>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</si>
  <si>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</si>
  <si>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</si>
  <si>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</si>
  <si>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</si>
  <si>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</si>
  <si>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</si>
  <si>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</si>
  <si>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</si>
  <si>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</si>
  <si>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</si>
  <si>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</si>
  <si>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</si>
  <si>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</si>
  <si>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</si>
  <si>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</si>
  <si>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</si>
  <si>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</si>
  <si>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</si>
  <si>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</si>
  <si>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</si>
  <si>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</si>
  <si>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</si>
  <si>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</si>
  <si>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</si>
  <si>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</si>
  <si>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</si>
  <si>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экономической службы</t>
  </si>
  <si>
    <t>Руководитель финансово-</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</si>
  <si>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</si>
  <si>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</si>
  <si>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</si>
  <si>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</si>
  <si>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</si>
  <si>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</si>
  <si>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</si>
  <si>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</si>
  <si>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</si>
  <si>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</si>
  <si>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</si>
  <si>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</si>
  <si>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</si>
  <si>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</si>
  <si>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</si>
  <si>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</si>
  <si>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951010050000000000</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</si>
  <si>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</si>
  <si>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</si>
  <si>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</si>
  <si>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951  0203  9900000  000  000</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</si>
  <si>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</si>
  <si>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</si>
  <si>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</si>
  <si>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</si>
  <si>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</si>
  <si>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</si>
  <si>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</si>
  <si>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</si>
  <si>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</si>
  <si>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</si>
  <si>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</si>
  <si>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</si>
  <si>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</si>
  <si>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</si>
  <si>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</si>
  <si>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</si>
  <si>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</si>
  <si>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</si>
  <si>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</si>
  <si>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</si>
  <si>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</si>
  <si>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</si>
  <si>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</si>
  <si>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</si>
  <si>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</si>
  <si>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</si>
  <si>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</si>
  <si>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</si>
  <si>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</si>
  <si>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</si>
  <si>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</si>
  <si>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</si>
  <si>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</si>
  <si>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</si>
  <si>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</si>
  <si>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</si>
  <si>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</si>
  <si>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</si>
  <si>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</si>
  <si>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</si>
  <si>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</si>
  <si>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</si>
  <si>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</si>
  <si>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</si>
  <si>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</si>
  <si>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</si>
  <si>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</si>
  <si>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</si>
  <si>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</si>
  <si>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</si>
  <si>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</si>
  <si>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</si>
  <si>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</si>
  <si>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</si>
  <si>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</si>
  <si>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</si>
  <si>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</si>
  <si>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</si>
  <si>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</si>
  <si>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</si>
  <si>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</si>
  <si>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</si>
  <si>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</si>
  <si>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</si>
  <si>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</si>
  <si>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</si>
  <si>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</si>
  <si>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</si>
  <si>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</si>
  <si>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</si>
  <si>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</si>
  <si>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</si>
  <si>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</si>
  <si>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</si>
  <si>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</si>
  <si>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</si>
  <si>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</si>
  <si>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</si>
  <si>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</si>
  <si>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xml:space="preserve">    по ОКАТО</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</si>
  <si>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</si>
  <si>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</si>
  <si>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</si>
  <si>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</si>
  <si>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</si>
  <si>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</si>
  <si>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</si>
  <si>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</si>
  <si>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</si>
  <si>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</si>
  <si>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</si>
  <si>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</si>
  <si>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</si>
  <si>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</si>
  <si>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</si>
  <si>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</si>
  <si>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</si>
  <si>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</si>
  <si>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</si>
  <si>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</si>
  <si>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</si>
  <si>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</si>
  <si>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</si>
  <si>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</si>
  <si>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</si>
  <si>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</si>
  <si>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</si>
  <si>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</si>
  <si>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</si>
  <si>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</si>
  <si>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</si>
  <si>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</si>
  <si>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</si>
  <si>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</si>
  <si>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</si>
  <si>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</si>
  <si>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</si>
  <si>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</si>
  <si>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000  1  11  00000  00  0000  000</t>
  </si>
  <si>
    <t>000  1  11  05000  00  0000  120</t>
  </si>
  <si>
    <t>000  1  11  05010  00  0000  120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</si>
  <si>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</si>
  <si>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</si>
  <si>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</si>
  <si>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</si>
  <si>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</si>
  <si>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</si>
  <si>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</si>
  <si>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</si>
  <si>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</si>
  <si>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</si>
  <si>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</si>
  <si>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</si>
  <si>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</si>
  <si>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</si>
  <si>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</si>
  <si>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</si>
  <si>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</si>
  <si>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</si>
  <si>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</si>
  <si>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</si>
  <si>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</si>
  <si>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</si>
  <si>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</si>
  <si>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</si>
  <si>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</si>
  <si>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</si>
  <si>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</si>
  <si>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</si>
  <si>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</si>
  <si>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</si>
  <si>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</si>
  <si>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</si>
  <si>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</si>
  <si>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</si>
  <si>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</si>
  <si>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</si>
  <si>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</si>
  <si>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</si>
  <si>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</si>
  <si>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</si>
  <si>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</si>
  <si>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</si>
  <si>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</si>
  <si>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</si>
  <si>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</si>
  <si>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</si>
  <si>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</si>
  <si>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</si>
  <si>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</si>
  <si>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</si>
  <si>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</si>
  <si>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</si>
  <si>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</si>
  <si>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</si>
  <si>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</si>
  <si>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</si>
  <si>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</si>
  <si>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000  1  11  05013  10  0000  120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</si>
  <si>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</si>
  <si>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</si>
  <si>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</si>
  <si>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</si>
  <si>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</si>
  <si>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</si>
  <si>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</si>
  <si>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</si>
  <si>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</si>
  <si>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</si>
  <si>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</si>
  <si>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</si>
  <si>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</si>
  <si>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</si>
  <si>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</si>
  <si>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</si>
  <si>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</si>
  <si>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</si>
  <si>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</si>
  <si>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</si>
  <si>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</si>
  <si>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</si>
  <si>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</si>
  <si>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</si>
  <si>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14</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</si>
  <si>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</si>
  <si>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</si>
  <si>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</si>
  <si>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</si>
  <si>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</si>
  <si>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</si>
  <si>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</si>
  <si>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</si>
  <si>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</si>
  <si>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</si>
  <si>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</si>
  <si>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</si>
  <si>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</si>
  <si>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</si>
  <si>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</si>
  <si>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</si>
  <si>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</si>
  <si>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</si>
  <si>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</si>
  <si>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</si>
  <si>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</si>
  <si>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</si>
  <si>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</si>
  <si>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</si>
  <si>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</si>
  <si>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</si>
  <si>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</si>
  <si>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</si>
  <si>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</si>
  <si>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</si>
  <si>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</si>
  <si>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</si>
  <si>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</si>
  <si>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</si>
  <si>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</si>
  <si>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</si>
  <si>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</si>
  <si>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</si>
  <si>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</si>
  <si>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</si>
  <si>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</si>
  <si>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</si>
  <si>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</si>
  <si>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</si>
  <si>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</si>
  <si>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</si>
  <si>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</si>
  <si>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</si>
  <si>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</si>
  <si>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</si>
  <si>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</si>
  <si>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</si>
  <si>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</si>
  <si>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</si>
  <si>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</si>
  <si>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</si>
  <si>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</si>
  <si>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</si>
  <si>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</si>
  <si>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</si>
  <si>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</si>
  <si>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</si>
  <si>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</si>
  <si>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</si>
  <si>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</si>
  <si>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</si>
  <si>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</si>
  <si>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</si>
  <si>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</si>
  <si>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</si>
  <si>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</si>
  <si>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</si>
  <si>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</si>
  <si>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</si>
  <si>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</si>
  <si>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</si>
  <si>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Муниципальная программа Киселевского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</si>
  <si>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</si>
  <si>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</si>
  <si>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</si>
  <si>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</si>
  <si>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</si>
  <si>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</si>
  <si>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</si>
  <si>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</si>
  <si>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</si>
  <si>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</si>
  <si>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</si>
  <si>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</si>
  <si>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</si>
  <si>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</si>
  <si>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</si>
  <si>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</si>
  <si>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</si>
  <si>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</si>
  <si>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</si>
  <si>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</si>
  <si>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</si>
  <si>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</si>
  <si>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</si>
  <si>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</si>
  <si>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</si>
  <si>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</si>
  <si>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</si>
  <si>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</si>
  <si>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</si>
  <si>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</si>
  <si>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</si>
  <si>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</si>
  <si>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</si>
  <si>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</si>
  <si>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</si>
  <si>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</si>
  <si>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</si>
  <si>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</si>
  <si>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</si>
  <si>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</si>
  <si>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</si>
  <si>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</si>
  <si>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</si>
  <si>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</si>
  <si>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</si>
  <si>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</si>
  <si>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</si>
  <si>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</si>
  <si>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</si>
  <si>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</si>
  <si>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</si>
  <si>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</si>
  <si>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</si>
  <si>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</si>
  <si>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</si>
  <si>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</si>
  <si>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</si>
  <si>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</si>
  <si>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</si>
  <si>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</si>
  <si>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</si>
  <si>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</si>
  <si>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</si>
  <si>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</si>
  <si>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</si>
  <si>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</si>
  <si>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</si>
  <si>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</si>
  <si>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Денежные взыскания (штрафы), установленные законами субъектов Российской Федерации за несоблюдение муниципальных правовых актов</t>
  </si>
  <si>
    <t>ШТРАФЫ, САНКЦИИ, ВОЗМЕЩЕНИЕ УЩЕРБА</t>
  </si>
  <si>
    <t>000  1  16  00000  00 0000  000</t>
  </si>
  <si>
    <t>000  1  16  51000  02 0000  140</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</si>
  <si>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</si>
  <si>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</si>
  <si>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</si>
  <si>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</si>
  <si>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</si>
  <si>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</si>
  <si>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</si>
  <si>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</si>
  <si>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</si>
  <si>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</si>
  <si>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</si>
  <si>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</si>
  <si>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</si>
  <si>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</si>
  <si>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</si>
  <si>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</si>
  <si>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</si>
  <si>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</si>
  <si>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</si>
  <si>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</si>
  <si>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</si>
  <si>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</si>
  <si>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</si>
  <si>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</si>
  <si>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</si>
  <si>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</si>
  <si>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</si>
  <si>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</si>
  <si>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</si>
  <si>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</si>
  <si>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</si>
  <si>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</si>
  <si>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</si>
  <si>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</si>
  <si>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</si>
  <si>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</si>
  <si>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</si>
  <si>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</si>
  <si>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</si>
  <si>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</si>
  <si>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</si>
  <si>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</si>
  <si>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</si>
  <si>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</si>
  <si>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</si>
  <si>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</si>
  <si>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</si>
  <si>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</si>
  <si>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</si>
  <si>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</si>
  <si>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</si>
  <si>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</si>
  <si>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</si>
  <si>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</si>
  <si>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</si>
  <si>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</si>
  <si>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</si>
  <si>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951  0309  0310000  000  000</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</si>
  <si>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</si>
  <si>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</si>
  <si>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</si>
  <si>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</si>
  <si>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</si>
  <si>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</si>
  <si>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</si>
  <si>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</si>
  <si>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</si>
  <si>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</si>
  <si>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</si>
  <si>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</si>
  <si>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</si>
  <si>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</si>
  <si>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</si>
  <si>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</si>
  <si>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</si>
  <si>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</si>
  <si>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</si>
  <si>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</si>
  <si>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</si>
  <si>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</si>
  <si>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</si>
  <si>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</si>
  <si>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</si>
  <si>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</si>
  <si>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</si>
  <si>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</si>
  <si>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</si>
  <si>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</si>
  <si>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</si>
  <si>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</si>
  <si>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</si>
  <si>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</si>
  <si>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</si>
  <si>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</si>
  <si>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</si>
  <si>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</si>
  <si>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</si>
  <si>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</si>
  <si>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</si>
  <si>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</si>
  <si>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</si>
  <si>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</si>
  <si>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</si>
  <si>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</si>
  <si>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</si>
  <si>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</si>
  <si>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</si>
  <si>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</si>
  <si>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</si>
  <si>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</si>
  <si>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</si>
  <si>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</si>
  <si>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</si>
  <si>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</si>
  <si>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</si>
  <si>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</si>
  <si>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</si>
  <si>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</si>
  <si>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</si>
  <si>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</si>
  <si>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</si>
  <si>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</si>
  <si>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</si>
  <si>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</si>
  <si>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</si>
  <si>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</si>
  <si>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Водное хозяйство</t>
  </si>
  <si>
    <t>951  0406  0000000  000  000</t>
  </si>
  <si>
    <t>951  0406  9900000  000  000</t>
  </si>
  <si>
    <t>951  0406  9990000  000  000</t>
  </si>
  <si>
    <t>951  0406  9997107  000  000</t>
  </si>
  <si>
    <t>Расходы по погашению кредиторской задолженности по иным непрограммным мероприятиям в рамках непрограммных расходов органа местного самоуправления Ковалевского сельского поселения</t>
  </si>
  <si>
    <t>951  0406   9997107  200  000</t>
  </si>
  <si>
    <t>951  0406  9997107  244  226</t>
  </si>
  <si>
    <t>951  0406   9997107  244  220</t>
  </si>
  <si>
    <t>951  0406   9997107  244  200</t>
  </si>
  <si>
    <t>951  0406  9997107  244  000</t>
  </si>
  <si>
    <t>951  0406   9997107  240  000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</si>
  <si>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</si>
  <si>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</si>
  <si>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</si>
  <si>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</si>
  <si>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</si>
  <si>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</si>
  <si>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</si>
  <si>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</si>
  <si>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</si>
  <si>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</si>
  <si>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</si>
  <si>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</si>
  <si>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</si>
  <si>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</si>
  <si>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</si>
  <si>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</si>
  <si>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</si>
  <si>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</si>
  <si>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</si>
  <si>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</si>
  <si>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</si>
  <si>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</si>
  <si>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</si>
  <si>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</si>
  <si>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</si>
  <si>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</si>
  <si>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</si>
  <si>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</si>
  <si>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</si>
  <si>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</si>
  <si>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</si>
  <si>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</si>
  <si>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</si>
  <si>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</si>
  <si>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</si>
  <si>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</si>
  <si>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</si>
  <si>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</si>
  <si>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</si>
  <si>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</si>
  <si>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</si>
  <si>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</si>
  <si>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</si>
  <si>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</si>
  <si>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951  0503  0522010  244 200</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</si>
  <si>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</si>
  <si>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</si>
  <si>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</si>
  <si>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</si>
  <si>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</si>
  <si>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</si>
  <si>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</si>
  <si>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</si>
  <si>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</si>
  <si>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</si>
  <si>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</si>
  <si>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</si>
  <si>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</si>
  <si>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</si>
  <si>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</si>
  <si>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</si>
  <si>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</si>
  <si>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</si>
  <si>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</si>
  <si>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</si>
  <si>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</si>
  <si>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</si>
  <si>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</si>
  <si>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</si>
  <si>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</si>
  <si>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</si>
  <si>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</si>
  <si>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</si>
  <si>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</si>
  <si>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</si>
  <si>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</si>
  <si>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</si>
  <si>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</si>
  <si>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</si>
  <si>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</si>
  <si>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</si>
  <si>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</si>
  <si>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</si>
  <si>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</si>
  <si>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</si>
  <si>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</si>
  <si>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</si>
  <si>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</si>
  <si>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</si>
  <si>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</si>
  <si>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</si>
  <si>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</si>
  <si>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</si>
  <si>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</si>
  <si>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</si>
  <si>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</si>
  <si>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</si>
  <si>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И.О. Руководителя</t>
  </si>
  <si>
    <t>В.М. Марчук</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</si>
  <si>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</si>
  <si>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</si>
  <si>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</si>
  <si>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</si>
  <si>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</si>
  <si>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</si>
  <si>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</si>
  <si>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</si>
  <si>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02</t>
  </si>
  <si>
    <t>сентября</t>
  </si>
  <si>
    <t>Е.В. Нущик</t>
  </si>
  <si>
    <t>на 1 сентября 2014</t>
  </si>
  <si>
    <t>01.09.2014</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</si>
</sst>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5">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1" fillId="3" borderId="0" applyNumberFormat="0" applyBorder="0" applyAlignment="0" applyProtection="0"/>
    <xf numFmtId="0" fontId="34" fillId="4" borderId="0" applyNumberFormat="0" applyBorder="0" applyAlignment="0" applyProtection="0"/>
    <xf numFmtId="0" fontId="11" fillId="5" borderId="0" applyNumberFormat="0" applyBorder="0" applyAlignment="0" applyProtection="0"/>
    <xf numFmtId="0" fontId="34" fillId="6" borderId="0" applyNumberFormat="0" applyBorder="0" applyAlignment="0" applyProtection="0"/>
    <xf numFmtId="0" fontId="11" fillId="7" borderId="0" applyNumberFormat="0" applyBorder="0" applyAlignment="0" applyProtection="0"/>
    <xf numFmtId="0" fontId="34" fillId="8" borderId="0" applyNumberFormat="0" applyBorder="0" applyAlignment="0" applyProtection="0"/>
    <xf numFmtId="0" fontId="11" fillId="9" borderId="0" applyNumberFormat="0" applyBorder="0" applyAlignment="0" applyProtection="0"/>
    <xf numFmtId="0" fontId="34" fillId="10" borderId="0" applyNumberFormat="0" applyBorder="0" applyAlignment="0" applyProtection="0"/>
    <xf numFmtId="0" fontId="11" fillId="11" borderId="0" applyNumberFormat="0" applyBorder="0" applyAlignment="0" applyProtection="0"/>
    <xf numFmtId="0" fontId="34" fillId="12" borderId="0" applyNumberFormat="0" applyBorder="0" applyAlignment="0" applyProtection="0"/>
    <xf numFmtId="0" fontId="11" fillId="13" borderId="0" applyNumberFormat="0" applyBorder="0" applyAlignment="0" applyProtection="0"/>
    <xf numFmtId="0" fontId="34" fillId="14" borderId="0" applyNumberFormat="0" applyBorder="0" applyAlignment="0" applyProtection="0"/>
    <xf numFmtId="0" fontId="11" fillId="15" borderId="0" applyNumberFormat="0" applyBorder="0" applyAlignment="0" applyProtection="0"/>
    <xf numFmtId="0" fontId="34" fillId="16"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9" borderId="0" applyNumberFormat="0" applyBorder="0" applyAlignment="0" applyProtection="0"/>
    <xf numFmtId="0" fontId="34" fillId="20" borderId="0" applyNumberFormat="0" applyBorder="0" applyAlignment="0" applyProtection="0"/>
    <xf numFmtId="0" fontId="11" fillId="9" borderId="0" applyNumberFormat="0" applyBorder="0" applyAlignment="0" applyProtection="0"/>
    <xf numFmtId="0" fontId="34" fillId="21" borderId="0" applyNumberFormat="0" applyBorder="0" applyAlignment="0" applyProtection="0"/>
    <xf numFmtId="0" fontId="11" fillId="15" borderId="0" applyNumberFormat="0" applyBorder="0" applyAlignment="0" applyProtection="0"/>
    <xf numFmtId="0" fontId="34" fillId="22" borderId="0" applyNumberFormat="0" applyBorder="0" applyAlignment="0" applyProtection="0"/>
    <xf numFmtId="0" fontId="11" fillId="23" borderId="0" applyNumberFormat="0" applyBorder="0" applyAlignment="0" applyProtection="0"/>
    <xf numFmtId="0" fontId="35"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12" fillId="17" borderId="0" applyNumberFormat="0" applyBorder="0" applyAlignment="0" applyProtection="0"/>
    <xf numFmtId="0" fontId="35" fillId="18" borderId="0" applyNumberFormat="0" applyBorder="0" applyAlignment="0" applyProtection="0"/>
    <xf numFmtId="0" fontId="12" fillId="19" borderId="0" applyNumberFormat="0" applyBorder="0" applyAlignment="0" applyProtection="0"/>
    <xf numFmtId="0" fontId="35" fillId="27" borderId="0" applyNumberFormat="0" applyBorder="0" applyAlignment="0" applyProtection="0"/>
    <xf numFmtId="0" fontId="12" fillId="28" borderId="0" applyNumberFormat="0" applyBorder="0" applyAlignment="0" applyProtection="0"/>
    <xf numFmtId="0" fontId="35" fillId="29" borderId="0" applyNumberFormat="0" applyBorder="0" applyAlignment="0" applyProtection="0"/>
    <xf numFmtId="0" fontId="12" fillId="30" borderId="0" applyNumberFormat="0" applyBorder="0" applyAlignment="0" applyProtection="0"/>
    <xf numFmtId="0" fontId="35" fillId="31" borderId="0" applyNumberFormat="0" applyBorder="0" applyAlignment="0" applyProtection="0"/>
    <xf numFmtId="0" fontId="12" fillId="32" borderId="0" applyNumberFormat="0" applyBorder="0" applyAlignment="0" applyProtection="0"/>
    <xf numFmtId="0" fontId="35" fillId="33" borderId="0" applyNumberFormat="0" applyBorder="0" applyAlignment="0" applyProtection="0"/>
    <xf numFmtId="0" fontId="12" fillId="34" borderId="0" applyNumberFormat="0" applyBorder="0" applyAlignment="0" applyProtection="0"/>
    <xf numFmtId="0" fontId="35" fillId="35" borderId="0" applyNumberFormat="0" applyBorder="0" applyAlignment="0" applyProtection="0"/>
    <xf numFmtId="0" fontId="12" fillId="36" borderId="0" applyNumberFormat="0" applyBorder="0" applyAlignment="0" applyProtection="0"/>
    <xf numFmtId="0" fontId="35" fillId="37" borderId="0" applyNumberFormat="0" applyBorder="0" applyAlignment="0" applyProtection="0"/>
    <xf numFmtId="0" fontId="12" fillId="38" borderId="0" applyNumberFormat="0" applyBorder="0" applyAlignment="0" applyProtection="0"/>
    <xf numFmtId="0" fontId="35" fillId="39" borderId="0" applyNumberFormat="0" applyBorder="0" applyAlignment="0" applyProtection="0"/>
    <xf numFmtId="0" fontId="12" fillId="28" borderId="0" applyNumberFormat="0" applyBorder="0" applyAlignment="0" applyProtection="0"/>
    <xf numFmtId="0" fontId="35" fillId="40" borderId="0" applyNumberFormat="0" applyBorder="0" applyAlignment="0" applyProtection="0"/>
    <xf numFmtId="0" fontId="12" fillId="30" borderId="0" applyNumberFormat="0" applyBorder="0" applyAlignment="0" applyProtection="0"/>
    <xf numFmtId="0" fontId="35" fillId="41" borderId="0" applyNumberFormat="0" applyBorder="0" applyAlignment="0" applyProtection="0"/>
    <xf numFmtId="0" fontId="12" fillId="42" borderId="0" applyNumberFormat="0" applyBorder="0" applyAlignment="0" applyProtection="0"/>
    <xf numFmtId="0" fontId="36" fillId="43" borderId="1" applyNumberFormat="0" applyAlignment="0" applyProtection="0"/>
    <xf numFmtId="0" fontId="13" fillId="13" borderId="2" applyNumberFormat="0" applyAlignment="0" applyProtection="0"/>
    <xf numFmtId="0" fontId="37" fillId="44" borderId="3" applyNumberFormat="0" applyAlignment="0" applyProtection="0"/>
    <xf numFmtId="0" fontId="14" fillId="45" borderId="4" applyNumberFormat="0" applyAlignment="0" applyProtection="0"/>
    <xf numFmtId="0" fontId="38" fillId="44" borderId="1" applyNumberFormat="0" applyAlignment="0" applyProtection="0"/>
    <xf numFmtId="0" fontId="15" fillId="45"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16" fillId="0" borderId="6" applyNumberFormat="0" applyFill="0" applyAlignment="0" applyProtection="0"/>
    <xf numFmtId="0" fontId="41" fillId="0" borderId="7" applyNumberFormat="0" applyFill="0" applyAlignment="0" applyProtection="0"/>
    <xf numFmtId="0" fontId="17" fillId="0" borderId="8" applyNumberFormat="0" applyFill="0" applyAlignment="0" applyProtection="0"/>
    <xf numFmtId="0" fontId="42" fillId="0" borderId="9" applyNumberFormat="0" applyFill="0" applyAlignment="0" applyProtection="0"/>
    <xf numFmtId="0" fontId="18" fillId="0" borderId="10" applyNumberFormat="0" applyFill="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44" fillId="46" borderId="13" applyNumberFormat="0" applyAlignment="0" applyProtection="0"/>
    <xf numFmtId="0" fontId="20" fillId="47" borderId="14" applyNumberFormat="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46" fillId="48" borderId="0" applyNumberFormat="0" applyBorder="0" applyAlignment="0" applyProtection="0"/>
    <xf numFmtId="0" fontId="22" fillId="49" borderId="0" applyNumberFormat="0" applyBorder="0" applyAlignment="0" applyProtection="0"/>
    <xf numFmtId="0" fontId="0" fillId="0" borderId="0">
      <alignment/>
      <protection/>
    </xf>
    <xf numFmtId="0" fontId="47" fillId="0" borderId="0">
      <alignment/>
      <protection/>
    </xf>
    <xf numFmtId="0" fontId="3" fillId="0" borderId="0">
      <alignment/>
      <protection/>
    </xf>
    <xf numFmtId="0" fontId="3" fillId="0" borderId="0">
      <alignment/>
      <protection/>
    </xf>
    <xf numFmtId="0" fontId="48" fillId="0" borderId="0" applyNumberFormat="0" applyFill="0" applyBorder="0" applyAlignment="0" applyProtection="0"/>
    <xf numFmtId="0" fontId="49" fillId="50" borderId="0" applyNumberFormat="0" applyBorder="0" applyAlignment="0" applyProtection="0"/>
    <xf numFmtId="0" fontId="23" fillId="5" borderId="0" applyNumberFormat="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25" fillId="0" borderId="18"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53" borderId="0" applyNumberFormat="0" applyBorder="0" applyAlignment="0" applyProtection="0"/>
    <xf numFmtId="0" fontId="27" fillId="7" borderId="0" applyNumberFormat="0" applyBorder="0" applyAlignment="0" applyProtection="0"/>
  </cellStyleXfs>
  <cellXfs count="19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 fillId="0" borderId="24" xfId="0" applyNumberFormat="1" applyFont="1" applyFill="1" applyBorder="1" applyAlignment="1">
      <alignment horizontal="center" vertical="top" wrapText="1"/>
    </xf>
    <xf numFmtId="49" fontId="28" fillId="0" borderId="25"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6" xfId="0" applyNumberFormat="1" applyFont="1" applyBorder="1" applyAlignment="1">
      <alignment wrapText="1"/>
    </xf>
    <xf numFmtId="0" fontId="4" fillId="0" borderId="27" xfId="91" applyNumberFormat="1" applyFont="1" applyBorder="1" applyAlignment="1">
      <alignment wrapText="1"/>
      <protection/>
    </xf>
    <xf numFmtId="49" fontId="4" fillId="0" borderId="28" xfId="91" applyNumberFormat="1" applyFont="1" applyBorder="1" applyAlignment="1">
      <alignment horizontal="center"/>
      <protection/>
    </xf>
    <xf numFmtId="49" fontId="4" fillId="0" borderId="28" xfId="91" applyNumberFormat="1" applyFont="1" applyBorder="1">
      <alignment/>
      <protection/>
    </xf>
    <xf numFmtId="184" fontId="4" fillId="0" borderId="28" xfId="0" applyNumberFormat="1" applyFont="1" applyBorder="1" applyAlignment="1">
      <alignment horizontal="right"/>
    </xf>
    <xf numFmtId="0" fontId="4" fillId="0" borderId="28" xfId="0" applyNumberFormat="1" applyFont="1" applyBorder="1" applyAlignment="1">
      <alignment wrapText="1"/>
    </xf>
    <xf numFmtId="49" fontId="4" fillId="0" borderId="28" xfId="0" applyNumberFormat="1" applyFont="1" applyBorder="1" applyAlignment="1">
      <alignment horizontal="center"/>
    </xf>
    <xf numFmtId="49" fontId="4" fillId="0" borderId="28" xfId="0" applyNumberFormat="1" applyFont="1" applyBorder="1" applyAlignment="1">
      <alignment/>
    </xf>
    <xf numFmtId="184" fontId="4" fillId="54" borderId="28" xfId="0" applyNumberFormat="1" applyFont="1" applyFill="1" applyBorder="1" applyAlignment="1">
      <alignment horizontal="right"/>
    </xf>
    <xf numFmtId="0" fontId="4" fillId="0" borderId="25" xfId="91" applyNumberFormat="1" applyFont="1" applyBorder="1" applyAlignment="1">
      <alignment wrapText="1"/>
      <protection/>
    </xf>
    <xf numFmtId="49" fontId="4" fillId="0" borderId="25" xfId="91" applyNumberFormat="1" applyFont="1" applyBorder="1" applyAlignment="1">
      <alignment horizontal="center"/>
      <protection/>
    </xf>
    <xf numFmtId="49" fontId="4" fillId="0" borderId="25" xfId="91" applyNumberFormat="1" applyFont="1" applyBorder="1">
      <alignment/>
      <protection/>
    </xf>
    <xf numFmtId="184" fontId="4" fillId="0" borderId="25" xfId="0" applyNumberFormat="1" applyFont="1" applyBorder="1" applyAlignment="1">
      <alignment horizontal="right"/>
    </xf>
    <xf numFmtId="0" fontId="4" fillId="54" borderId="25" xfId="0" applyNumberFormat="1" applyFont="1" applyFill="1" applyBorder="1" applyAlignment="1">
      <alignment wrapText="1"/>
    </xf>
    <xf numFmtId="49" fontId="4" fillId="0" borderId="25" xfId="0" applyNumberFormat="1" applyFont="1" applyBorder="1" applyAlignment="1">
      <alignment horizontal="center"/>
    </xf>
    <xf numFmtId="49" fontId="4" fillId="0" borderId="25" xfId="0" applyNumberFormat="1" applyFont="1" applyBorder="1" applyAlignment="1">
      <alignment/>
    </xf>
    <xf numFmtId="184" fontId="4" fillId="0" borderId="25" xfId="0" applyNumberFormat="1" applyFont="1" applyFill="1" applyBorder="1" applyAlignment="1">
      <alignment horizontal="right"/>
    </xf>
    <xf numFmtId="184" fontId="4" fillId="0" borderId="25" xfId="0" applyNumberFormat="1" applyFont="1" applyFill="1" applyBorder="1" applyAlignment="1">
      <alignment horizontal="center"/>
    </xf>
    <xf numFmtId="0" fontId="4" fillId="54" borderId="25" xfId="91" applyNumberFormat="1" applyFont="1" applyFill="1" applyBorder="1" applyAlignment="1">
      <alignment wrapText="1"/>
      <protection/>
    </xf>
    <xf numFmtId="184" fontId="4" fillId="54" borderId="25" xfId="0" applyNumberFormat="1" applyFont="1" applyFill="1" applyBorder="1" applyAlignment="1">
      <alignment horizontal="right"/>
    </xf>
    <xf numFmtId="184" fontId="4" fillId="54" borderId="25" xfId="0" applyNumberFormat="1" applyFont="1" applyFill="1" applyBorder="1" applyAlignment="1">
      <alignment horizontal="center"/>
    </xf>
    <xf numFmtId="49" fontId="4" fillId="54" borderId="25" xfId="0" applyNumberFormat="1" applyFont="1" applyFill="1" applyBorder="1" applyAlignment="1">
      <alignment horizontal="center"/>
    </xf>
    <xf numFmtId="49" fontId="4" fillId="54" borderId="25" xfId="91" applyNumberFormat="1" applyFont="1" applyFill="1" applyBorder="1">
      <alignment/>
      <protection/>
    </xf>
    <xf numFmtId="0" fontId="29" fillId="54" borderId="25" xfId="91" applyNumberFormat="1" applyFont="1" applyFill="1" applyBorder="1" applyAlignment="1">
      <alignment wrapText="1"/>
      <protection/>
    </xf>
    <xf numFmtId="0" fontId="4" fillId="0" borderId="25" xfId="0" applyNumberFormat="1" applyFont="1" applyBorder="1" applyAlignment="1">
      <alignment wrapText="1"/>
    </xf>
    <xf numFmtId="49" fontId="4" fillId="0" borderId="25" xfId="0" applyNumberFormat="1" applyFont="1" applyFill="1" applyBorder="1" applyAlignment="1">
      <alignment horizontal="center" vertical="top" wrapText="1"/>
    </xf>
    <xf numFmtId="0" fontId="4" fillId="0" borderId="25" xfId="0" applyNumberFormat="1" applyFont="1" applyFill="1" applyBorder="1" applyAlignment="1">
      <alignment wrapText="1"/>
    </xf>
    <xf numFmtId="1" fontId="4" fillId="0" borderId="25" xfId="0" applyNumberFormat="1" applyFont="1" applyFill="1" applyBorder="1" applyAlignment="1">
      <alignment horizontal="center"/>
    </xf>
    <xf numFmtId="49" fontId="28" fillId="0" borderId="25" xfId="0" applyNumberFormat="1" applyFont="1" applyFill="1" applyBorder="1" applyAlignment="1">
      <alignment horizontal="center"/>
    </xf>
    <xf numFmtId="4" fontId="4" fillId="0" borderId="25" xfId="0" applyNumberFormat="1" applyFont="1" applyFill="1" applyBorder="1" applyAlignment="1">
      <alignment/>
    </xf>
    <xf numFmtId="49" fontId="4" fillId="0" borderId="25" xfId="0" applyNumberFormat="1" applyFont="1" applyFill="1" applyBorder="1" applyAlignment="1">
      <alignment horizontal="center"/>
    </xf>
    <xf numFmtId="4" fontId="4" fillId="54" borderId="25" xfId="0" applyNumberFormat="1" applyFont="1" applyFill="1" applyBorder="1" applyAlignment="1">
      <alignment horizontal="right"/>
    </xf>
    <xf numFmtId="4" fontId="4" fillId="0" borderId="25" xfId="0" applyNumberFormat="1" applyFont="1" applyFill="1" applyBorder="1" applyAlignment="1">
      <alignment horizontal="right"/>
    </xf>
    <xf numFmtId="0" fontId="4" fillId="0" borderId="25" xfId="88" applyNumberFormat="1" applyFont="1" applyFill="1" applyBorder="1" applyAlignment="1">
      <alignment wrapText="1"/>
      <protection/>
    </xf>
    <xf numFmtId="0" fontId="4" fillId="0" borderId="25" xfId="0" applyNumberFormat="1" applyFont="1" applyFill="1" applyBorder="1" applyAlignment="1">
      <alignment vertical="top" wrapText="1"/>
    </xf>
    <xf numFmtId="4" fontId="4" fillId="54" borderId="25" xfId="0" applyNumberFormat="1" applyFont="1" applyFill="1" applyBorder="1" applyAlignment="1">
      <alignment/>
    </xf>
    <xf numFmtId="4" fontId="4" fillId="0" borderId="25" xfId="0" applyNumberFormat="1" applyFont="1" applyFill="1" applyBorder="1" applyAlignment="1" applyProtection="1">
      <alignment/>
      <protection locked="0"/>
    </xf>
    <xf numFmtId="0" fontId="4" fillId="0" borderId="25" xfId="0" applyNumberFormat="1" applyFont="1" applyFill="1" applyBorder="1" applyAlignment="1">
      <alignment horizontal="left" vertical="top" wrapText="1"/>
    </xf>
    <xf numFmtId="4" fontId="4" fillId="0" borderId="25" xfId="0" applyNumberFormat="1" applyFont="1" applyFill="1" applyBorder="1" applyAlignment="1" applyProtection="1">
      <alignment horizontal="center"/>
      <protection locked="0"/>
    </xf>
    <xf numFmtId="0" fontId="4" fillId="0" borderId="25" xfId="88" applyFont="1" applyBorder="1" applyAlignment="1">
      <alignment wrapText="1"/>
      <protection/>
    </xf>
    <xf numFmtId="41" fontId="4" fillId="0" borderId="25" xfId="0" applyNumberFormat="1" applyFont="1" applyFill="1" applyBorder="1" applyAlignment="1">
      <alignment horizontal="center"/>
    </xf>
    <xf numFmtId="41" fontId="4" fillId="0" borderId="25" xfId="0" applyNumberFormat="1" applyFont="1" applyFill="1" applyBorder="1" applyAlignment="1" applyProtection="1">
      <alignment horizontal="center"/>
      <protection locked="0"/>
    </xf>
    <xf numFmtId="49" fontId="4" fillId="55" borderId="25" xfId="0" applyNumberFormat="1" applyFont="1" applyFill="1" applyBorder="1" applyAlignment="1">
      <alignment horizontal="center"/>
    </xf>
    <xf numFmtId="0" fontId="4" fillId="0" borderId="25" xfId="90" applyNumberFormat="1" applyFont="1" applyFill="1" applyBorder="1" applyAlignment="1">
      <alignment wrapText="1"/>
      <protection/>
    </xf>
    <xf numFmtId="41" fontId="4" fillId="0" borderId="25" xfId="0" applyNumberFormat="1" applyFont="1" applyFill="1" applyBorder="1" applyAlignment="1">
      <alignment/>
    </xf>
    <xf numFmtId="184" fontId="4" fillId="0" borderId="25" xfId="0" applyNumberFormat="1" applyFont="1" applyFill="1" applyBorder="1" applyAlignment="1" applyProtection="1">
      <alignment/>
      <protection locked="0"/>
    </xf>
    <xf numFmtId="4" fontId="4" fillId="0" borderId="25" xfId="0" applyNumberFormat="1" applyFont="1" applyFill="1" applyBorder="1" applyAlignment="1" applyProtection="1">
      <alignment horizontal="right"/>
      <protection locked="0"/>
    </xf>
    <xf numFmtId="0" fontId="28" fillId="0" borderId="25" xfId="0" applyNumberFormat="1" applyFont="1" applyFill="1" applyBorder="1" applyAlignment="1">
      <alignment wrapText="1"/>
    </xf>
    <xf numFmtId="0" fontId="4" fillId="0" borderId="25" xfId="0" applyFont="1" applyFill="1" applyBorder="1" applyAlignment="1">
      <alignment horizontal="left" wrapText="1"/>
    </xf>
    <xf numFmtId="4" fontId="4" fillId="0" borderId="25" xfId="0" applyNumberFormat="1" applyFont="1" applyFill="1" applyBorder="1" applyAlignment="1">
      <alignment vertical="top"/>
    </xf>
    <xf numFmtId="41" fontId="4" fillId="0" borderId="25" xfId="0" applyNumberFormat="1" applyFont="1" applyFill="1" applyBorder="1" applyAlignment="1" applyProtection="1">
      <alignment horizontal="center"/>
      <protection/>
    </xf>
    <xf numFmtId="184" fontId="4" fillId="0" borderId="25" xfId="0" applyNumberFormat="1" applyFont="1" applyFill="1" applyBorder="1" applyAlignment="1">
      <alignment/>
    </xf>
    <xf numFmtId="184" fontId="4" fillId="0" borderId="25" xfId="0" applyNumberFormat="1" applyFont="1" applyFill="1" applyBorder="1" applyAlignment="1" applyProtection="1">
      <alignment horizontal="center"/>
      <protection/>
    </xf>
    <xf numFmtId="0" fontId="30" fillId="0" borderId="25" xfId="88" applyFont="1" applyFill="1" applyBorder="1" applyAlignment="1">
      <alignment horizontal="left" wrapText="1"/>
      <protection/>
    </xf>
    <xf numFmtId="41" fontId="4" fillId="0" borderId="25" xfId="0" applyNumberFormat="1" applyFont="1" applyFill="1" applyBorder="1" applyAlignment="1" applyProtection="1">
      <alignment/>
      <protection locked="0"/>
    </xf>
    <xf numFmtId="4" fontId="4" fillId="0" borderId="25" xfId="0" applyNumberFormat="1" applyFont="1" applyFill="1" applyBorder="1" applyAlignment="1">
      <alignment horizontal="center"/>
    </xf>
    <xf numFmtId="0" fontId="4" fillId="55" borderId="25" xfId="0" applyNumberFormat="1" applyFont="1" applyFill="1" applyBorder="1" applyAlignment="1">
      <alignment wrapText="1"/>
    </xf>
    <xf numFmtId="1" fontId="4" fillId="55" borderId="25" xfId="0" applyNumberFormat="1" applyFont="1" applyFill="1" applyBorder="1" applyAlignment="1">
      <alignment horizontal="center"/>
    </xf>
    <xf numFmtId="184" fontId="4" fillId="0" borderId="25" xfId="0" applyNumberFormat="1" applyFont="1" applyFill="1" applyBorder="1" applyAlignment="1" applyProtection="1">
      <alignment horizontal="right"/>
      <protection locked="0"/>
    </xf>
    <xf numFmtId="41" fontId="4" fillId="0" borderId="25" xfId="0" applyNumberFormat="1" applyFont="1" applyFill="1" applyBorder="1" applyAlignment="1">
      <alignment horizontal="right"/>
    </xf>
    <xf numFmtId="0" fontId="30" fillId="0" borderId="25" xfId="0" applyFont="1" applyFill="1" applyBorder="1" applyAlignment="1">
      <alignment wrapText="1"/>
    </xf>
    <xf numFmtId="0" fontId="30" fillId="0" borderId="25" xfId="0" applyFont="1" applyBorder="1" applyAlignment="1">
      <alignment wrapText="1"/>
    </xf>
    <xf numFmtId="184" fontId="4" fillId="0" borderId="25" xfId="0" applyNumberFormat="1" applyFont="1" applyFill="1" applyBorder="1" applyAlignment="1" applyProtection="1">
      <alignment horizontal="center"/>
      <protection locked="0"/>
    </xf>
    <xf numFmtId="0" fontId="30" fillId="0" borderId="25" xfId="0" applyFont="1" applyFill="1" applyBorder="1" applyAlignment="1">
      <alignment/>
    </xf>
    <xf numFmtId="49" fontId="4" fillId="0" borderId="25" xfId="90" applyNumberFormat="1" applyFont="1" applyFill="1" applyBorder="1" applyAlignment="1">
      <alignment horizontal="center"/>
      <protection/>
    </xf>
    <xf numFmtId="49" fontId="28" fillId="0" borderId="25" xfId="90" applyNumberFormat="1" applyFont="1" applyFill="1" applyBorder="1" applyAlignment="1">
      <alignment horizontal="center"/>
      <protection/>
    </xf>
    <xf numFmtId="4" fontId="28" fillId="0" borderId="25" xfId="0" applyNumberFormat="1" applyFont="1" applyFill="1" applyBorder="1" applyAlignment="1">
      <alignment/>
    </xf>
    <xf numFmtId="4" fontId="28" fillId="0" borderId="25" xfId="0" applyNumberFormat="1" applyFont="1" applyFill="1" applyBorder="1" applyAlignment="1">
      <alignment horizontal="center"/>
    </xf>
    <xf numFmtId="169" fontId="4" fillId="0" borderId="25" xfId="0" applyNumberFormat="1" applyFont="1" applyFill="1" applyBorder="1" applyAlignment="1">
      <alignment horizontal="center"/>
    </xf>
    <xf numFmtId="186" fontId="4" fillId="0" borderId="25" xfId="0" applyNumberFormat="1" applyFont="1" applyFill="1" applyBorder="1" applyAlignment="1">
      <alignment horizontal="center"/>
    </xf>
    <xf numFmtId="41" fontId="28" fillId="0" borderId="25" xfId="0" applyNumberFormat="1" applyFont="1" applyFill="1" applyBorder="1" applyAlignment="1">
      <alignment horizontal="center"/>
    </xf>
    <xf numFmtId="49" fontId="4" fillId="0" borderId="25" xfId="0" applyNumberFormat="1" applyFont="1" applyFill="1" applyBorder="1" applyAlignment="1">
      <alignment horizontal="left"/>
    </xf>
    <xf numFmtId="0" fontId="4" fillId="0" borderId="25" xfId="0" applyFont="1" applyFill="1" applyBorder="1" applyAlignment="1">
      <alignment wrapText="1"/>
    </xf>
    <xf numFmtId="49" fontId="4" fillId="0" borderId="25" xfId="0" applyNumberFormat="1" applyFont="1" applyFill="1" applyBorder="1" applyAlignment="1">
      <alignment horizontal="center" vertical="top"/>
    </xf>
    <xf numFmtId="169" fontId="4" fillId="0" borderId="25" xfId="0" applyNumberFormat="1" applyFont="1" applyFill="1" applyBorder="1" applyAlignment="1">
      <alignment horizontal="right"/>
    </xf>
    <xf numFmtId="0" fontId="47" fillId="0" borderId="25" xfId="89" applyNumberFormat="1" applyBorder="1" applyAlignment="1">
      <alignment wrapText="1"/>
      <protection/>
    </xf>
    <xf numFmtId="0" fontId="47" fillId="0" borderId="25" xfId="89" applyBorder="1" applyAlignment="1">
      <alignment wrapText="1"/>
      <protection/>
    </xf>
    <xf numFmtId="49" fontId="54" fillId="0" borderId="25" xfId="89" applyNumberFormat="1" applyFont="1" applyBorder="1">
      <alignment/>
      <protection/>
    </xf>
    <xf numFmtId="184" fontId="4" fillId="0" borderId="25" xfId="0" applyNumberFormat="1" applyFont="1" applyFill="1" applyBorder="1" applyAlignment="1">
      <alignment horizontal="center" vertical="top"/>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5"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5" xfId="88" applyNumberFormat="1" applyFont="1" applyBorder="1" applyAlignment="1">
      <alignment horizontal="center"/>
      <protection/>
    </xf>
    <xf numFmtId="0" fontId="4" fillId="0" borderId="25"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6"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7"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6"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7"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6"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7"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5"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5"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G87"/>
  <sheetViews>
    <sheetView zoomScaleSheetLayoutView="100" zoomScalePageLayoutView="0" workbookViewId="0" topLeftCell="A7">
      <selection activeCell="E68" sqref="E68"/>
    </sheetView>
  </sheetViews>
  <sheetFormatPr defaultColWidth="9.00390625" defaultRowHeight="12.75"/>
  <cols>
    <col min="1" max="1" width="35.125" style="1" customWidth="1"/>
    <col min="2" max="2" width="4.25390625" style="0" customWidth="1"/>
    <col min="3" max="3" width="23.25390625" style="0" customWidth="1"/>
    <col min="4" max="4" width="12.75390625" style="4" customWidth="1"/>
    <col min="5" max="5" width="12.875" style="4" customWidth="1"/>
    <col min="6" max="6" width="14.125" style="0" customWidth="1"/>
  </cols>
  <sheetData>
    <row r="1" spans="3:6" ht="12.75">
      <c r="C1" s="122"/>
      <c r="D1" s="123"/>
      <c r="E1" s="123"/>
      <c r="F1" s="123"/>
    </row>
    <row r="2" spans="4:5" ht="12.75">
      <c r="D2"/>
      <c r="E2" s="19"/>
    </row>
    <row r="3" spans="1:6" ht="15.75" customHeight="1" thickBot="1">
      <c r="A3" s="124" t="s">
        <v>165</v>
      </c>
      <c r="B3" s="124"/>
      <c r="C3" s="124"/>
      <c r="D3" s="124"/>
      <c r="E3" s="125"/>
      <c r="F3" s="8" t="s">
        <v>129</v>
      </c>
    </row>
    <row r="4" spans="2:6" ht="12.75">
      <c r="B4" s="126" t="s">
        <v>716</v>
      </c>
      <c r="C4" s="126"/>
      <c r="F4" s="13" t="s">
        <v>166</v>
      </c>
    </row>
    <row r="5" spans="2:6" ht="12.75">
      <c r="B5" s="2"/>
      <c r="C5" s="2"/>
      <c r="E5" s="4" t="s">
        <v>191</v>
      </c>
      <c r="F5" s="20" t="s">
        <v>717</v>
      </c>
    </row>
    <row r="6" spans="1:6" ht="12.75">
      <c r="A6" s="3" t="s">
        <v>130</v>
      </c>
      <c r="B6" s="4"/>
      <c r="C6" s="4"/>
      <c r="E6" s="4" t="s">
        <v>192</v>
      </c>
      <c r="F6" s="6">
        <v>4229076</v>
      </c>
    </row>
    <row r="7" spans="1:6" ht="12.75" customHeight="1">
      <c r="A7" s="127" t="s">
        <v>658</v>
      </c>
      <c r="B7" s="127"/>
      <c r="C7" s="127"/>
      <c r="E7" s="4" t="s">
        <v>193</v>
      </c>
      <c r="F7" s="6">
        <v>951</v>
      </c>
    </row>
    <row r="8" spans="1:6" ht="12.75">
      <c r="A8" s="5" t="s">
        <v>456</v>
      </c>
      <c r="B8" s="4"/>
      <c r="C8" s="4"/>
      <c r="E8" s="4" t="s">
        <v>194</v>
      </c>
      <c r="F8" s="6">
        <v>60626430</v>
      </c>
    </row>
    <row r="9" spans="1:6" ht="12.75">
      <c r="A9" s="3" t="s">
        <v>167</v>
      </c>
      <c r="B9" s="4"/>
      <c r="C9" s="4"/>
      <c r="F9" s="6"/>
    </row>
    <row r="10" spans="1:6" ht="13.5" thickBot="1">
      <c r="A10" s="3" t="s">
        <v>131</v>
      </c>
      <c r="B10" s="4"/>
      <c r="C10" s="4"/>
      <c r="E10" s="4" t="s">
        <v>698</v>
      </c>
      <c r="F10" s="7">
        <v>383</v>
      </c>
    </row>
    <row r="11" spans="1:6" ht="23.25" customHeight="1">
      <c r="A11" s="121" t="s">
        <v>132</v>
      </c>
      <c r="B11" s="121"/>
      <c r="C11" s="121"/>
      <c r="D11" s="121"/>
      <c r="E11" s="121"/>
      <c r="F11" s="121"/>
    </row>
    <row r="12" spans="1:7" ht="51" customHeight="1">
      <c r="A12" s="37" t="s">
        <v>133</v>
      </c>
      <c r="B12" s="37" t="s">
        <v>134</v>
      </c>
      <c r="C12" s="37" t="s">
        <v>135</v>
      </c>
      <c r="D12" s="37" t="s">
        <v>190</v>
      </c>
      <c r="E12" s="37" t="s">
        <v>136</v>
      </c>
      <c r="F12" s="37" t="s">
        <v>168</v>
      </c>
      <c r="G12" s="36"/>
    </row>
    <row r="13" spans="1:6" s="15" customFormat="1" ht="12.75">
      <c r="A13" s="38">
        <v>1</v>
      </c>
      <c r="B13" s="38">
        <v>2</v>
      </c>
      <c r="C13" s="38">
        <v>3</v>
      </c>
      <c r="D13" s="38" t="s">
        <v>137</v>
      </c>
      <c r="E13" s="38" t="s">
        <v>138</v>
      </c>
      <c r="F13" s="38" t="s">
        <v>153</v>
      </c>
    </row>
    <row r="14" spans="1:6" s="4" customFormat="1" ht="11.25">
      <c r="A14" s="39" t="s">
        <v>244</v>
      </c>
      <c r="B14" s="40" t="s">
        <v>275</v>
      </c>
      <c r="C14" s="40" t="s">
        <v>123</v>
      </c>
      <c r="D14" s="41">
        <f>D16+D72</f>
        <v>8369300</v>
      </c>
      <c r="E14" s="41">
        <f>E16+E72</f>
        <v>5021646.41</v>
      </c>
      <c r="F14" s="41">
        <f>D14-E14</f>
        <v>3347653.59</v>
      </c>
    </row>
    <row r="15" spans="1:6" s="4" customFormat="1" ht="11.25" hidden="1">
      <c r="A15" s="42" t="s">
        <v>203</v>
      </c>
      <c r="B15" s="40"/>
      <c r="C15" s="40"/>
      <c r="D15" s="41"/>
      <c r="E15" s="41"/>
      <c r="F15" s="41"/>
    </row>
    <row r="16" spans="1:6" s="4" customFormat="1" ht="11.25">
      <c r="A16" s="43" t="s">
        <v>169</v>
      </c>
      <c r="B16" s="44" t="s">
        <v>275</v>
      </c>
      <c r="C16" s="45" t="s">
        <v>215</v>
      </c>
      <c r="D16" s="46">
        <f>D17+D28+D36+D44+D51+D22+D67</f>
        <v>3694700</v>
      </c>
      <c r="E16" s="46">
        <f>E17+E28+E36+E44+E51+E22+E67+E47+E63</f>
        <v>1418822.65</v>
      </c>
      <c r="F16" s="46">
        <f>D16-E16</f>
        <v>2275877.35</v>
      </c>
    </row>
    <row r="17" spans="1:6" s="4" customFormat="1" ht="11.25">
      <c r="A17" s="47" t="s">
        <v>139</v>
      </c>
      <c r="B17" s="48" t="s">
        <v>275</v>
      </c>
      <c r="C17" s="49" t="s">
        <v>216</v>
      </c>
      <c r="D17" s="46">
        <f>D18</f>
        <v>591800</v>
      </c>
      <c r="E17" s="50">
        <f>E18</f>
        <v>315050.55</v>
      </c>
      <c r="F17" s="46">
        <f aca="true" t="shared" si="0" ref="F17:F84">D17-E17</f>
        <v>276749.45</v>
      </c>
    </row>
    <row r="18" spans="1:6" s="4" customFormat="1" ht="11.25">
      <c r="A18" s="51" t="s">
        <v>170</v>
      </c>
      <c r="B18" s="52" t="s">
        <v>275</v>
      </c>
      <c r="C18" s="53" t="s">
        <v>217</v>
      </c>
      <c r="D18" s="54">
        <f>D19</f>
        <v>591800</v>
      </c>
      <c r="E18" s="54">
        <f>E19+E20+E21</f>
        <v>315050.55</v>
      </c>
      <c r="F18" s="46">
        <f t="shared" si="0"/>
        <v>276749.45</v>
      </c>
    </row>
    <row r="19" spans="1:6" s="4" customFormat="1" ht="78.75">
      <c r="A19" s="55" t="s">
        <v>271</v>
      </c>
      <c r="B19" s="56" t="s">
        <v>275</v>
      </c>
      <c r="C19" s="57" t="s">
        <v>218</v>
      </c>
      <c r="D19" s="58">
        <v>591800</v>
      </c>
      <c r="E19" s="58">
        <v>312762.6</v>
      </c>
      <c r="F19" s="46">
        <f t="shared" si="0"/>
        <v>279037.4</v>
      </c>
    </row>
    <row r="20" spans="1:6" s="4" customFormat="1" ht="129" customHeight="1" hidden="1">
      <c r="A20" s="55" t="s">
        <v>310</v>
      </c>
      <c r="B20" s="56" t="s">
        <v>275</v>
      </c>
      <c r="C20" s="57" t="s">
        <v>277</v>
      </c>
      <c r="D20" s="59"/>
      <c r="E20" s="58"/>
      <c r="F20" s="46">
        <f t="shared" si="0"/>
        <v>0</v>
      </c>
    </row>
    <row r="21" spans="1:6" s="4" customFormat="1" ht="49.5" customHeight="1">
      <c r="A21" s="55" t="s">
        <v>291</v>
      </c>
      <c r="B21" s="56" t="s">
        <v>275</v>
      </c>
      <c r="C21" s="57" t="s">
        <v>276</v>
      </c>
      <c r="D21" s="59">
        <v>0</v>
      </c>
      <c r="E21" s="58">
        <v>2287.95</v>
      </c>
      <c r="F21" s="46">
        <v>0</v>
      </c>
    </row>
    <row r="22" spans="1:6" s="4" customFormat="1" ht="35.25" customHeight="1">
      <c r="A22" s="55" t="s">
        <v>541</v>
      </c>
      <c r="B22" s="56" t="s">
        <v>275</v>
      </c>
      <c r="C22" s="49" t="s">
        <v>311</v>
      </c>
      <c r="D22" s="59">
        <f>D23</f>
        <v>979700</v>
      </c>
      <c r="E22" s="59">
        <f>E23</f>
        <v>487080.29000000004</v>
      </c>
      <c r="F22" s="46">
        <f t="shared" si="0"/>
        <v>492619.70999999996</v>
      </c>
    </row>
    <row r="23" spans="1:6" s="4" customFormat="1" ht="42" customHeight="1">
      <c r="A23" s="55" t="s">
        <v>542</v>
      </c>
      <c r="B23" s="56" t="s">
        <v>275</v>
      </c>
      <c r="C23" s="49" t="s">
        <v>312</v>
      </c>
      <c r="D23" s="59">
        <f>D24+D25+D26+D27</f>
        <v>979700</v>
      </c>
      <c r="E23" s="59">
        <f>E24+E25+E26+E27</f>
        <v>487080.29000000004</v>
      </c>
      <c r="F23" s="46">
        <f t="shared" si="0"/>
        <v>492619.70999999996</v>
      </c>
    </row>
    <row r="24" spans="1:6" s="4" customFormat="1" ht="74.25" customHeight="1">
      <c r="A24" s="55" t="s">
        <v>543</v>
      </c>
      <c r="B24" s="56" t="s">
        <v>275</v>
      </c>
      <c r="C24" s="49" t="s">
        <v>313</v>
      </c>
      <c r="D24" s="59">
        <v>358600</v>
      </c>
      <c r="E24" s="58">
        <v>187818.41</v>
      </c>
      <c r="F24" s="46">
        <f t="shared" si="0"/>
        <v>170781.59</v>
      </c>
    </row>
    <row r="25" spans="1:6" s="4" customFormat="1" ht="98.25" customHeight="1">
      <c r="A25" s="55" t="s">
        <v>544</v>
      </c>
      <c r="B25" s="56" t="s">
        <v>275</v>
      </c>
      <c r="C25" s="49" t="s">
        <v>314</v>
      </c>
      <c r="D25" s="59">
        <v>7400</v>
      </c>
      <c r="E25" s="58">
        <v>3873.07</v>
      </c>
      <c r="F25" s="46">
        <f t="shared" si="0"/>
        <v>3526.93</v>
      </c>
    </row>
    <row r="26" spans="1:6" s="4" customFormat="1" ht="87" customHeight="1">
      <c r="A26" s="55" t="s">
        <v>545</v>
      </c>
      <c r="B26" s="56" t="s">
        <v>275</v>
      </c>
      <c r="C26" s="49" t="s">
        <v>315</v>
      </c>
      <c r="D26" s="59">
        <v>580500</v>
      </c>
      <c r="E26" s="58">
        <v>296974.69</v>
      </c>
      <c r="F26" s="46">
        <f t="shared" si="0"/>
        <v>283525.31</v>
      </c>
    </row>
    <row r="27" spans="1:6" s="4" customFormat="1" ht="75.75" customHeight="1">
      <c r="A27" s="55" t="s">
        <v>546</v>
      </c>
      <c r="B27" s="56" t="s">
        <v>275</v>
      </c>
      <c r="C27" s="49" t="s">
        <v>316</v>
      </c>
      <c r="D27" s="59">
        <v>33200</v>
      </c>
      <c r="E27" s="58">
        <v>-1585.88</v>
      </c>
      <c r="F27" s="46">
        <f t="shared" si="0"/>
        <v>34785.88</v>
      </c>
    </row>
    <row r="28" spans="1:6" s="4" customFormat="1" ht="48.75" customHeight="1">
      <c r="A28" s="55" t="s">
        <v>140</v>
      </c>
      <c r="B28" s="56" t="s">
        <v>275</v>
      </c>
      <c r="C28" s="57" t="s">
        <v>219</v>
      </c>
      <c r="D28" s="58">
        <f>D35+D29</f>
        <v>141000</v>
      </c>
      <c r="E28" s="58">
        <f>E35+E29</f>
        <v>36077.14</v>
      </c>
      <c r="F28" s="41">
        <f t="shared" si="0"/>
        <v>104922.86</v>
      </c>
    </row>
    <row r="29" spans="1:6" s="4" customFormat="1" ht="36" customHeight="1">
      <c r="A29" s="60" t="s">
        <v>171</v>
      </c>
      <c r="B29" s="52" t="s">
        <v>275</v>
      </c>
      <c r="C29" s="53" t="s">
        <v>220</v>
      </c>
      <c r="D29" s="58">
        <f>D30+D32</f>
        <v>100</v>
      </c>
      <c r="E29" s="58">
        <f>E30</f>
        <v>225</v>
      </c>
      <c r="F29" s="54">
        <f t="shared" si="0"/>
        <v>-125</v>
      </c>
    </row>
    <row r="30" spans="1:6" s="4" customFormat="1" ht="45" customHeight="1">
      <c r="A30" s="55" t="s">
        <v>292</v>
      </c>
      <c r="B30" s="52" t="s">
        <v>275</v>
      </c>
      <c r="C30" s="57" t="s">
        <v>221</v>
      </c>
      <c r="D30" s="58">
        <f>D31</f>
        <v>100</v>
      </c>
      <c r="E30" s="58">
        <f>E31</f>
        <v>225</v>
      </c>
      <c r="F30" s="46">
        <f t="shared" si="0"/>
        <v>-125</v>
      </c>
    </row>
    <row r="31" spans="1:6" s="4" customFormat="1" ht="43.5" customHeight="1">
      <c r="A31" s="55" t="s">
        <v>292</v>
      </c>
      <c r="B31" s="52" t="s">
        <v>275</v>
      </c>
      <c r="C31" s="57" t="s">
        <v>274</v>
      </c>
      <c r="D31" s="58">
        <v>100</v>
      </c>
      <c r="E31" s="58">
        <v>225</v>
      </c>
      <c r="F31" s="46">
        <f t="shared" si="0"/>
        <v>-125</v>
      </c>
    </row>
    <row r="32" spans="1:6" s="4" customFormat="1" ht="45" hidden="1">
      <c r="A32" s="55" t="s">
        <v>195</v>
      </c>
      <c r="B32" s="56" t="s">
        <v>275</v>
      </c>
      <c r="C32" s="57" t="s">
        <v>248</v>
      </c>
      <c r="D32" s="58"/>
      <c r="E32" s="58" t="str">
        <f>E33</f>
        <v>-</v>
      </c>
      <c r="F32" s="46" t="e">
        <f t="shared" si="0"/>
        <v>#VALUE!</v>
      </c>
    </row>
    <row r="33" spans="1:6" s="4" customFormat="1" ht="53.25" customHeight="1" hidden="1">
      <c r="A33" s="55" t="s">
        <v>195</v>
      </c>
      <c r="B33" s="56" t="s">
        <v>275</v>
      </c>
      <c r="C33" s="57" t="s">
        <v>273</v>
      </c>
      <c r="D33" s="58"/>
      <c r="E33" s="58" t="s">
        <v>249</v>
      </c>
      <c r="F33" s="46" t="e">
        <f t="shared" si="0"/>
        <v>#VALUE!</v>
      </c>
    </row>
    <row r="34" spans="1:6" s="4" customFormat="1" ht="25.5" customHeight="1">
      <c r="A34" s="55" t="s">
        <v>141</v>
      </c>
      <c r="B34" s="56" t="s">
        <v>275</v>
      </c>
      <c r="C34" s="57" t="s">
        <v>247</v>
      </c>
      <c r="D34" s="58">
        <f>D35</f>
        <v>140900</v>
      </c>
      <c r="E34" s="58">
        <f>E35</f>
        <v>35852.14</v>
      </c>
      <c r="F34" s="46">
        <f t="shared" si="0"/>
        <v>105047.86</v>
      </c>
    </row>
    <row r="35" spans="1:6" s="4" customFormat="1" ht="32.25" customHeight="1">
      <c r="A35" s="55" t="s">
        <v>141</v>
      </c>
      <c r="B35" s="56" t="s">
        <v>275</v>
      </c>
      <c r="C35" s="57" t="s">
        <v>272</v>
      </c>
      <c r="D35" s="58">
        <v>140900</v>
      </c>
      <c r="E35" s="58">
        <v>35852.14</v>
      </c>
      <c r="F35" s="46">
        <f t="shared" si="0"/>
        <v>105047.86</v>
      </c>
    </row>
    <row r="36" spans="1:6" s="4" customFormat="1" ht="33.75" customHeight="1">
      <c r="A36" s="55" t="s">
        <v>142</v>
      </c>
      <c r="B36" s="56" t="s">
        <v>275</v>
      </c>
      <c r="C36" s="57" t="s">
        <v>222</v>
      </c>
      <c r="D36" s="58">
        <f>D37+D39</f>
        <v>872500</v>
      </c>
      <c r="E36" s="61">
        <f>E37+E39</f>
        <v>118837.07</v>
      </c>
      <c r="F36" s="46">
        <f t="shared" si="0"/>
        <v>753662.9299999999</v>
      </c>
    </row>
    <row r="37" spans="1:6" s="4" customFormat="1" ht="24.75" customHeight="1">
      <c r="A37" s="60" t="s">
        <v>172</v>
      </c>
      <c r="B37" s="52" t="s">
        <v>275</v>
      </c>
      <c r="C37" s="53" t="s">
        <v>223</v>
      </c>
      <c r="D37" s="58">
        <f>D38</f>
        <v>122900</v>
      </c>
      <c r="E37" s="58">
        <f>E38</f>
        <v>15985.72</v>
      </c>
      <c r="F37" s="46">
        <f t="shared" si="0"/>
        <v>106914.28</v>
      </c>
    </row>
    <row r="38" spans="1:6" s="4" customFormat="1" ht="51" customHeight="1">
      <c r="A38" s="55" t="s">
        <v>143</v>
      </c>
      <c r="B38" s="56" t="s">
        <v>275</v>
      </c>
      <c r="C38" s="57" t="s">
        <v>224</v>
      </c>
      <c r="D38" s="58">
        <v>122900</v>
      </c>
      <c r="E38" s="58">
        <v>15985.72</v>
      </c>
      <c r="F38" s="46">
        <f t="shared" si="0"/>
        <v>106914.28</v>
      </c>
    </row>
    <row r="39" spans="1:6" s="4" customFormat="1" ht="17.25" customHeight="1">
      <c r="A39" s="60" t="s">
        <v>173</v>
      </c>
      <c r="B39" s="52" t="s">
        <v>275</v>
      </c>
      <c r="C39" s="53" t="s">
        <v>225</v>
      </c>
      <c r="D39" s="58">
        <f>D40+D42</f>
        <v>749600</v>
      </c>
      <c r="E39" s="58">
        <f>E40+E42</f>
        <v>102851.35</v>
      </c>
      <c r="F39" s="46">
        <f t="shared" si="0"/>
        <v>646748.65</v>
      </c>
    </row>
    <row r="40" spans="1:6" s="4" customFormat="1" ht="51" customHeight="1">
      <c r="A40" s="60" t="s">
        <v>174</v>
      </c>
      <c r="B40" s="52" t="s">
        <v>275</v>
      </c>
      <c r="C40" s="53" t="s">
        <v>226</v>
      </c>
      <c r="D40" s="58">
        <f>D41</f>
        <v>637000</v>
      </c>
      <c r="E40" s="58">
        <f>E41</f>
        <v>79860.56</v>
      </c>
      <c r="F40" s="46">
        <f t="shared" si="0"/>
        <v>557139.44</v>
      </c>
    </row>
    <row r="41" spans="1:6" s="4" customFormat="1" ht="67.5">
      <c r="A41" s="55" t="s">
        <v>144</v>
      </c>
      <c r="B41" s="56" t="s">
        <v>275</v>
      </c>
      <c r="C41" s="57" t="s">
        <v>227</v>
      </c>
      <c r="D41" s="58">
        <v>637000</v>
      </c>
      <c r="E41" s="58">
        <v>79860.56</v>
      </c>
      <c r="F41" s="46">
        <f t="shared" si="0"/>
        <v>557139.44</v>
      </c>
    </row>
    <row r="42" spans="1:6" s="4" customFormat="1" ht="34.5" customHeight="1">
      <c r="A42" s="60" t="s">
        <v>175</v>
      </c>
      <c r="B42" s="52" t="s">
        <v>275</v>
      </c>
      <c r="C42" s="53" t="s">
        <v>228</v>
      </c>
      <c r="D42" s="58">
        <f>D43</f>
        <v>112600</v>
      </c>
      <c r="E42" s="58">
        <f>E43</f>
        <v>22990.79</v>
      </c>
      <c r="F42" s="46">
        <f t="shared" si="0"/>
        <v>89609.20999999999</v>
      </c>
    </row>
    <row r="43" spans="1:6" s="4" customFormat="1" ht="58.5" customHeight="1">
      <c r="A43" s="55" t="s">
        <v>145</v>
      </c>
      <c r="B43" s="56" t="s">
        <v>275</v>
      </c>
      <c r="C43" s="57" t="s">
        <v>229</v>
      </c>
      <c r="D43" s="58">
        <v>112600</v>
      </c>
      <c r="E43" s="58">
        <v>22990.79</v>
      </c>
      <c r="F43" s="46">
        <f t="shared" si="0"/>
        <v>89609.20999999999</v>
      </c>
    </row>
    <row r="44" spans="1:6" s="4" customFormat="1" ht="29.25" customHeight="1">
      <c r="A44" s="55" t="s">
        <v>146</v>
      </c>
      <c r="B44" s="56" t="s">
        <v>275</v>
      </c>
      <c r="C44" s="57" t="s">
        <v>230</v>
      </c>
      <c r="D44" s="58">
        <f>D45</f>
        <v>7500</v>
      </c>
      <c r="E44" s="62">
        <f>E45</f>
        <v>0</v>
      </c>
      <c r="F44" s="46">
        <f t="shared" si="0"/>
        <v>7500</v>
      </c>
    </row>
    <row r="45" spans="1:6" s="4" customFormat="1" ht="51" customHeight="1">
      <c r="A45" s="60" t="s">
        <v>176</v>
      </c>
      <c r="B45" s="52" t="s">
        <v>275</v>
      </c>
      <c r="C45" s="53" t="s">
        <v>231</v>
      </c>
      <c r="D45" s="58">
        <f>D46</f>
        <v>7500</v>
      </c>
      <c r="E45" s="59">
        <f>E46</f>
        <v>0</v>
      </c>
      <c r="F45" s="46">
        <f t="shared" si="0"/>
        <v>7500</v>
      </c>
    </row>
    <row r="46" spans="1:6" s="4" customFormat="1" ht="88.5" customHeight="1">
      <c r="A46" s="55" t="s">
        <v>147</v>
      </c>
      <c r="B46" s="56" t="s">
        <v>275</v>
      </c>
      <c r="C46" s="57" t="s">
        <v>232</v>
      </c>
      <c r="D46" s="58">
        <v>7500</v>
      </c>
      <c r="E46" s="59">
        <v>0</v>
      </c>
      <c r="F46" s="46">
        <f t="shared" si="0"/>
        <v>7500</v>
      </c>
    </row>
    <row r="47" spans="1:6" s="4" customFormat="1" ht="47.25" customHeight="1">
      <c r="A47" s="55" t="s">
        <v>657</v>
      </c>
      <c r="B47" s="56" t="s">
        <v>275</v>
      </c>
      <c r="C47" s="57" t="s">
        <v>667</v>
      </c>
      <c r="D47" s="58">
        <f aca="true" t="shared" si="1" ref="D47:E49">D48</f>
        <v>0</v>
      </c>
      <c r="E47" s="58">
        <f t="shared" si="1"/>
        <v>259.97</v>
      </c>
      <c r="F47" s="46" t="s">
        <v>249</v>
      </c>
    </row>
    <row r="48" spans="1:6" s="4" customFormat="1" ht="19.5" customHeight="1">
      <c r="A48" s="55" t="s">
        <v>142</v>
      </c>
      <c r="B48" s="56" t="s">
        <v>275</v>
      </c>
      <c r="C48" s="57" t="s">
        <v>668</v>
      </c>
      <c r="D48" s="58">
        <f t="shared" si="1"/>
        <v>0</v>
      </c>
      <c r="E48" s="58">
        <f t="shared" si="1"/>
        <v>259.97</v>
      </c>
      <c r="F48" s="46" t="s">
        <v>249</v>
      </c>
    </row>
    <row r="49" spans="1:6" s="4" customFormat="1" ht="30.75" customHeight="1">
      <c r="A49" s="55" t="s">
        <v>656</v>
      </c>
      <c r="B49" s="56" t="s">
        <v>275</v>
      </c>
      <c r="C49" s="57" t="s">
        <v>669</v>
      </c>
      <c r="D49" s="58">
        <f t="shared" si="1"/>
        <v>0</v>
      </c>
      <c r="E49" s="58">
        <f t="shared" si="1"/>
        <v>259.97</v>
      </c>
      <c r="F49" s="46" t="s">
        <v>249</v>
      </c>
    </row>
    <row r="50" spans="1:6" s="4" customFormat="1" ht="43.5" customHeight="1">
      <c r="A50" s="55" t="s">
        <v>655</v>
      </c>
      <c r="B50" s="56" t="s">
        <v>275</v>
      </c>
      <c r="C50" s="57" t="s">
        <v>670</v>
      </c>
      <c r="D50" s="58">
        <v>0</v>
      </c>
      <c r="E50" s="59">
        <v>259.97</v>
      </c>
      <c r="F50" s="46" t="s">
        <v>249</v>
      </c>
    </row>
    <row r="51" spans="1:6" s="4" customFormat="1" ht="40.5" customHeight="1">
      <c r="A51" s="55" t="s">
        <v>148</v>
      </c>
      <c r="B51" s="56" t="s">
        <v>275</v>
      </c>
      <c r="C51" s="57" t="s">
        <v>233</v>
      </c>
      <c r="D51" s="58">
        <f aca="true" t="shared" si="2" ref="D51:E53">D52</f>
        <v>1099300</v>
      </c>
      <c r="E51" s="61">
        <f t="shared" si="2"/>
        <v>430322.85</v>
      </c>
      <c r="F51" s="46">
        <f t="shared" si="0"/>
        <v>668977.15</v>
      </c>
    </row>
    <row r="52" spans="1:6" s="4" customFormat="1" ht="101.25" customHeight="1">
      <c r="A52" s="60" t="s">
        <v>317</v>
      </c>
      <c r="B52" s="52" t="s">
        <v>275</v>
      </c>
      <c r="C52" s="53" t="s">
        <v>234</v>
      </c>
      <c r="D52" s="58">
        <f t="shared" si="2"/>
        <v>1099300</v>
      </c>
      <c r="E52" s="58">
        <f>E53+E61</f>
        <v>430322.85</v>
      </c>
      <c r="F52" s="46">
        <f t="shared" si="0"/>
        <v>668977.15</v>
      </c>
    </row>
    <row r="53" spans="1:6" s="4" customFormat="1" ht="71.25" customHeight="1">
      <c r="A53" s="60" t="s">
        <v>177</v>
      </c>
      <c r="B53" s="52" t="s">
        <v>275</v>
      </c>
      <c r="C53" s="53" t="s">
        <v>235</v>
      </c>
      <c r="D53" s="58">
        <f t="shared" si="2"/>
        <v>1099300</v>
      </c>
      <c r="E53" s="58">
        <f t="shared" si="2"/>
        <v>235304.02</v>
      </c>
      <c r="F53" s="46">
        <f t="shared" si="0"/>
        <v>863995.98</v>
      </c>
    </row>
    <row r="54" spans="1:6" s="4" customFormat="1" ht="75.75" customHeight="1">
      <c r="A54" s="60" t="s">
        <v>177</v>
      </c>
      <c r="B54" s="52" t="s">
        <v>275</v>
      </c>
      <c r="C54" s="53" t="s">
        <v>293</v>
      </c>
      <c r="D54" s="58">
        <v>1099300</v>
      </c>
      <c r="E54" s="58">
        <v>235304.02</v>
      </c>
      <c r="F54" s="46">
        <f t="shared" si="0"/>
        <v>863995.98</v>
      </c>
    </row>
    <row r="55" spans="1:6" s="4" customFormat="1" ht="96.75" customHeight="1" hidden="1">
      <c r="A55" s="55" t="s">
        <v>281</v>
      </c>
      <c r="B55" s="63" t="s">
        <v>275</v>
      </c>
      <c r="C55" s="64" t="s">
        <v>282</v>
      </c>
      <c r="D55" s="61" t="str">
        <f>D56</f>
        <v>-</v>
      </c>
      <c r="E55" s="58"/>
      <c r="F55" s="46" t="e">
        <f t="shared" si="0"/>
        <v>#VALUE!</v>
      </c>
    </row>
    <row r="56" spans="1:6" s="4" customFormat="1" ht="90.75" customHeight="1" hidden="1">
      <c r="A56" s="55" t="s">
        <v>283</v>
      </c>
      <c r="B56" s="63" t="s">
        <v>275</v>
      </c>
      <c r="C56" s="64" t="s">
        <v>284</v>
      </c>
      <c r="D56" s="61" t="s">
        <v>249</v>
      </c>
      <c r="E56" s="58"/>
      <c r="F56" s="46" t="e">
        <f t="shared" si="0"/>
        <v>#VALUE!</v>
      </c>
    </row>
    <row r="57" spans="1:6" s="4" customFormat="1" ht="30" customHeight="1" hidden="1">
      <c r="A57" s="65" t="s">
        <v>294</v>
      </c>
      <c r="B57" s="52" t="s">
        <v>275</v>
      </c>
      <c r="C57" s="53" t="s">
        <v>295</v>
      </c>
      <c r="D57" s="58" t="str">
        <f>D58</f>
        <v>-</v>
      </c>
      <c r="E57" s="58"/>
      <c r="F57" s="46" t="e">
        <f t="shared" si="0"/>
        <v>#VALUE!</v>
      </c>
    </row>
    <row r="58" spans="1:6" s="4" customFormat="1" ht="57.75" customHeight="1" hidden="1">
      <c r="A58" s="60" t="s">
        <v>296</v>
      </c>
      <c r="B58" s="52" t="s">
        <v>275</v>
      </c>
      <c r="C58" s="53" t="s">
        <v>297</v>
      </c>
      <c r="D58" s="58" t="str">
        <f>D59</f>
        <v>-</v>
      </c>
      <c r="E58" s="58"/>
      <c r="F58" s="46" t="e">
        <f t="shared" si="0"/>
        <v>#VALUE!</v>
      </c>
    </row>
    <row r="59" spans="1:6" s="4" customFormat="1" ht="33.75" customHeight="1" hidden="1">
      <c r="A59" s="60" t="s">
        <v>298</v>
      </c>
      <c r="B59" s="52" t="s">
        <v>275</v>
      </c>
      <c r="C59" s="53" t="s">
        <v>299</v>
      </c>
      <c r="D59" s="58" t="str">
        <f>D60</f>
        <v>-</v>
      </c>
      <c r="E59" s="58"/>
      <c r="F59" s="46" t="e">
        <f t="shared" si="0"/>
        <v>#VALUE!</v>
      </c>
    </row>
    <row r="60" spans="1:6" s="4" customFormat="1" ht="45" customHeight="1" hidden="1">
      <c r="A60" s="60" t="s">
        <v>300</v>
      </c>
      <c r="B60" s="52" t="s">
        <v>275</v>
      </c>
      <c r="C60" s="53" t="s">
        <v>301</v>
      </c>
      <c r="D60" s="58" t="s">
        <v>249</v>
      </c>
      <c r="E60" s="58"/>
      <c r="F60" s="46" t="e">
        <f t="shared" si="0"/>
        <v>#VALUE!</v>
      </c>
    </row>
    <row r="61" spans="1:6" s="4" customFormat="1" ht="45" customHeight="1">
      <c r="A61" s="60" t="s">
        <v>547</v>
      </c>
      <c r="B61" s="52" t="s">
        <v>275</v>
      </c>
      <c r="C61" s="53" t="s">
        <v>549</v>
      </c>
      <c r="D61" s="58">
        <v>0</v>
      </c>
      <c r="E61" s="58">
        <f>E62</f>
        <v>195018.83</v>
      </c>
      <c r="F61" s="46" t="s">
        <v>249</v>
      </c>
    </row>
    <row r="62" spans="1:6" s="4" customFormat="1" ht="45" customHeight="1">
      <c r="A62" s="60" t="s">
        <v>548</v>
      </c>
      <c r="B62" s="52" t="s">
        <v>275</v>
      </c>
      <c r="C62" s="53" t="s">
        <v>550</v>
      </c>
      <c r="D62" s="58">
        <v>0</v>
      </c>
      <c r="E62" s="58">
        <v>195018.83</v>
      </c>
      <c r="F62" s="46" t="s">
        <v>249</v>
      </c>
    </row>
    <row r="63" spans="1:6" s="4" customFormat="1" ht="33.75" customHeight="1">
      <c r="A63" s="60" t="s">
        <v>705</v>
      </c>
      <c r="B63" s="52" t="s">
        <v>275</v>
      </c>
      <c r="C63" s="53" t="s">
        <v>709</v>
      </c>
      <c r="D63" s="58">
        <f aca="true" t="shared" si="3" ref="D63:E65">D64</f>
        <v>0</v>
      </c>
      <c r="E63" s="58">
        <f t="shared" si="3"/>
        <v>594.78</v>
      </c>
      <c r="F63" s="46"/>
    </row>
    <row r="64" spans="1:6" s="4" customFormat="1" ht="64.5" customHeight="1">
      <c r="A64" s="60" t="s">
        <v>706</v>
      </c>
      <c r="B64" s="52" t="s">
        <v>275</v>
      </c>
      <c r="C64" s="53" t="s">
        <v>710</v>
      </c>
      <c r="D64" s="58">
        <f t="shared" si="3"/>
        <v>0</v>
      </c>
      <c r="E64" s="58">
        <f t="shared" si="3"/>
        <v>594.78</v>
      </c>
      <c r="F64" s="46"/>
    </row>
    <row r="65" spans="1:6" s="4" customFormat="1" ht="41.25" customHeight="1">
      <c r="A65" s="60" t="s">
        <v>707</v>
      </c>
      <c r="B65" s="52" t="s">
        <v>275</v>
      </c>
      <c r="C65" s="53" t="s">
        <v>711</v>
      </c>
      <c r="D65" s="58">
        <f t="shared" si="3"/>
        <v>0</v>
      </c>
      <c r="E65" s="58">
        <v>594.78</v>
      </c>
      <c r="F65" s="46"/>
    </row>
    <row r="66" spans="1:6" s="4" customFormat="1" ht="45" customHeight="1">
      <c r="A66" s="60" t="s">
        <v>708</v>
      </c>
      <c r="B66" s="52" t="s">
        <v>275</v>
      </c>
      <c r="C66" s="53" t="s">
        <v>712</v>
      </c>
      <c r="D66" s="58"/>
      <c r="E66" s="58">
        <v>594.78</v>
      </c>
      <c r="F66" s="46"/>
    </row>
    <row r="67" spans="1:6" s="4" customFormat="1" ht="22.5">
      <c r="A67" s="60" t="s">
        <v>465</v>
      </c>
      <c r="B67" s="56" t="s">
        <v>275</v>
      </c>
      <c r="C67" s="53" t="s">
        <v>466</v>
      </c>
      <c r="D67" s="58">
        <f>D68+D70</f>
        <v>2900</v>
      </c>
      <c r="E67" s="58">
        <f>E68</f>
        <v>30600</v>
      </c>
      <c r="F67" s="46">
        <f t="shared" si="0"/>
        <v>-27700</v>
      </c>
    </row>
    <row r="68" spans="1:6" s="4" customFormat="1" ht="45">
      <c r="A68" s="60" t="s">
        <v>464</v>
      </c>
      <c r="B68" s="56" t="s">
        <v>275</v>
      </c>
      <c r="C68" s="53" t="s">
        <v>467</v>
      </c>
      <c r="D68" s="58">
        <f>D69</f>
        <v>0</v>
      </c>
      <c r="E68" s="58">
        <f>E69</f>
        <v>30600</v>
      </c>
      <c r="F68" s="46" t="s">
        <v>249</v>
      </c>
    </row>
    <row r="69" spans="1:6" s="4" customFormat="1" ht="67.5">
      <c r="A69" s="60" t="s">
        <v>463</v>
      </c>
      <c r="B69" s="56" t="s">
        <v>275</v>
      </c>
      <c r="C69" s="53" t="s">
        <v>468</v>
      </c>
      <c r="D69" s="58">
        <v>0</v>
      </c>
      <c r="E69" s="58">
        <v>30600</v>
      </c>
      <c r="F69" s="46" t="s">
        <v>249</v>
      </c>
    </row>
    <row r="70" spans="1:6" s="4" customFormat="1" ht="33.75">
      <c r="A70" s="60" t="s">
        <v>539</v>
      </c>
      <c r="B70" s="56" t="s">
        <v>275</v>
      </c>
      <c r="C70" s="53" t="s">
        <v>538</v>
      </c>
      <c r="D70" s="58">
        <v>2900</v>
      </c>
      <c r="E70" s="58">
        <v>0</v>
      </c>
      <c r="F70" s="46">
        <f t="shared" si="0"/>
        <v>2900</v>
      </c>
    </row>
    <row r="71" spans="1:6" s="4" customFormat="1" ht="48.75" customHeight="1">
      <c r="A71" s="60" t="s">
        <v>540</v>
      </c>
      <c r="B71" s="56" t="s">
        <v>275</v>
      </c>
      <c r="C71" s="53" t="s">
        <v>537</v>
      </c>
      <c r="D71" s="58">
        <v>2900</v>
      </c>
      <c r="E71" s="58">
        <v>0</v>
      </c>
      <c r="F71" s="46">
        <f t="shared" si="0"/>
        <v>2900</v>
      </c>
    </row>
    <row r="72" spans="1:6" s="4" customFormat="1" ht="27.75" customHeight="1">
      <c r="A72" s="66" t="s">
        <v>149</v>
      </c>
      <c r="B72" s="56" t="s">
        <v>275</v>
      </c>
      <c r="C72" s="57" t="s">
        <v>236</v>
      </c>
      <c r="D72" s="58">
        <f>D73</f>
        <v>4674600</v>
      </c>
      <c r="E72" s="58">
        <f>E73</f>
        <v>3602823.76</v>
      </c>
      <c r="F72" s="46">
        <f t="shared" si="0"/>
        <v>1071776.2400000002</v>
      </c>
    </row>
    <row r="73" spans="1:6" s="4" customFormat="1" ht="38.25" customHeight="1">
      <c r="A73" s="51" t="s">
        <v>178</v>
      </c>
      <c r="B73" s="52" t="s">
        <v>275</v>
      </c>
      <c r="C73" s="53" t="s">
        <v>237</v>
      </c>
      <c r="D73" s="58">
        <f>D82+D77+D76</f>
        <v>4674600</v>
      </c>
      <c r="E73" s="58">
        <f>E82+E77+E76</f>
        <v>3602823.76</v>
      </c>
      <c r="F73" s="46">
        <f t="shared" si="0"/>
        <v>1071776.2400000002</v>
      </c>
    </row>
    <row r="74" spans="1:6" s="4" customFormat="1" ht="38.25" customHeight="1">
      <c r="A74" s="51" t="s">
        <v>460</v>
      </c>
      <c r="B74" s="52" t="s">
        <v>275</v>
      </c>
      <c r="C74" s="53" t="s">
        <v>457</v>
      </c>
      <c r="D74" s="58">
        <v>4217200</v>
      </c>
      <c r="E74" s="58">
        <f>E75</f>
        <v>3373900</v>
      </c>
      <c r="F74" s="46">
        <f t="shared" si="0"/>
        <v>843300</v>
      </c>
    </row>
    <row r="75" spans="1:6" s="4" customFormat="1" ht="38.25" customHeight="1">
      <c r="A75" s="51" t="s">
        <v>461</v>
      </c>
      <c r="B75" s="52" t="s">
        <v>275</v>
      </c>
      <c r="C75" s="53" t="s">
        <v>458</v>
      </c>
      <c r="D75" s="58">
        <v>4217200</v>
      </c>
      <c r="E75" s="58">
        <f>E76</f>
        <v>3373900</v>
      </c>
      <c r="F75" s="46">
        <f t="shared" si="0"/>
        <v>843300</v>
      </c>
    </row>
    <row r="76" spans="1:6" s="4" customFormat="1" ht="38.25" customHeight="1">
      <c r="A76" s="51" t="s">
        <v>462</v>
      </c>
      <c r="B76" s="52" t="s">
        <v>275</v>
      </c>
      <c r="C76" s="53" t="s">
        <v>459</v>
      </c>
      <c r="D76" s="58">
        <v>4217200</v>
      </c>
      <c r="E76" s="58">
        <v>3373900</v>
      </c>
      <c r="F76" s="46">
        <f t="shared" si="0"/>
        <v>843300</v>
      </c>
    </row>
    <row r="77" spans="1:6" s="9" customFormat="1" ht="27.75" customHeight="1">
      <c r="A77" s="51" t="s">
        <v>179</v>
      </c>
      <c r="B77" s="52" t="s">
        <v>275</v>
      </c>
      <c r="C77" s="53" t="s">
        <v>238</v>
      </c>
      <c r="D77" s="58">
        <f>D78+D80</f>
        <v>154600</v>
      </c>
      <c r="E77" s="58">
        <f>E78+E80</f>
        <v>154600</v>
      </c>
      <c r="F77" s="46">
        <f t="shared" si="0"/>
        <v>0</v>
      </c>
    </row>
    <row r="78" spans="1:6" s="9" customFormat="1" ht="35.25" customHeight="1">
      <c r="A78" s="51" t="s">
        <v>180</v>
      </c>
      <c r="B78" s="52" t="s">
        <v>275</v>
      </c>
      <c r="C78" s="53" t="s">
        <v>239</v>
      </c>
      <c r="D78" s="58">
        <f>D79</f>
        <v>154400</v>
      </c>
      <c r="E78" s="58">
        <f>E79</f>
        <v>154400</v>
      </c>
      <c r="F78" s="46">
        <f t="shared" si="0"/>
        <v>0</v>
      </c>
    </row>
    <row r="79" spans="1:6" s="9" customFormat="1" ht="48.75" customHeight="1">
      <c r="A79" s="51" t="s">
        <v>214</v>
      </c>
      <c r="B79" s="52" t="s">
        <v>275</v>
      </c>
      <c r="C79" s="53" t="s">
        <v>240</v>
      </c>
      <c r="D79" s="58">
        <v>154400</v>
      </c>
      <c r="E79" s="58">
        <v>154400</v>
      </c>
      <c r="F79" s="46">
        <f t="shared" si="0"/>
        <v>0</v>
      </c>
    </row>
    <row r="80" spans="1:6" s="9" customFormat="1" ht="36.75" customHeight="1">
      <c r="A80" s="66" t="s">
        <v>302</v>
      </c>
      <c r="B80" s="56" t="s">
        <v>275</v>
      </c>
      <c r="C80" s="57" t="s">
        <v>241</v>
      </c>
      <c r="D80" s="58">
        <f>D81</f>
        <v>200</v>
      </c>
      <c r="E80" s="58">
        <f>E81</f>
        <v>200</v>
      </c>
      <c r="F80" s="46">
        <f t="shared" si="0"/>
        <v>0</v>
      </c>
    </row>
    <row r="81" spans="1:6" ht="36.75" customHeight="1">
      <c r="A81" s="66" t="s">
        <v>303</v>
      </c>
      <c r="B81" s="56" t="s">
        <v>275</v>
      </c>
      <c r="C81" s="57" t="s">
        <v>242</v>
      </c>
      <c r="D81" s="58">
        <v>200</v>
      </c>
      <c r="E81" s="58">
        <v>200</v>
      </c>
      <c r="F81" s="46">
        <f t="shared" si="0"/>
        <v>0</v>
      </c>
    </row>
    <row r="82" spans="1:6" ht="12.75">
      <c r="A82" s="51" t="s">
        <v>188</v>
      </c>
      <c r="B82" s="52" t="s">
        <v>275</v>
      </c>
      <c r="C82" s="53" t="s">
        <v>304</v>
      </c>
      <c r="D82" s="58">
        <f>D83</f>
        <v>302800</v>
      </c>
      <c r="E82" s="58">
        <f>E83</f>
        <v>74323.76</v>
      </c>
      <c r="F82" s="46">
        <f t="shared" si="0"/>
        <v>228476.24</v>
      </c>
    </row>
    <row r="83" spans="1:6" ht="22.5">
      <c r="A83" s="51" t="s">
        <v>127</v>
      </c>
      <c r="B83" s="52" t="s">
        <v>275</v>
      </c>
      <c r="C83" s="53" t="s">
        <v>128</v>
      </c>
      <c r="D83" s="58">
        <f>D84</f>
        <v>302800</v>
      </c>
      <c r="E83" s="58">
        <f>E84</f>
        <v>74323.76</v>
      </c>
      <c r="F83" s="46">
        <f t="shared" si="0"/>
        <v>228476.24</v>
      </c>
    </row>
    <row r="84" spans="1:6" ht="28.5" customHeight="1">
      <c r="A84" s="66" t="s">
        <v>126</v>
      </c>
      <c r="B84" s="52" t="s">
        <v>275</v>
      </c>
      <c r="C84" s="57" t="s">
        <v>243</v>
      </c>
      <c r="D84" s="58">
        <v>302800</v>
      </c>
      <c r="E84" s="58">
        <v>74323.76</v>
      </c>
      <c r="F84" s="46">
        <f t="shared" si="0"/>
        <v>228476.24</v>
      </c>
    </row>
    <row r="85" spans="1:6" ht="82.5" customHeight="1" hidden="1">
      <c r="A85" s="117" t="s">
        <v>699</v>
      </c>
      <c r="B85" s="52" t="s">
        <v>275</v>
      </c>
      <c r="C85" s="119" t="s">
        <v>701</v>
      </c>
      <c r="D85" s="58"/>
      <c r="E85" s="58"/>
      <c r="F85" s="54"/>
    </row>
    <row r="86" spans="1:6" ht="97.5" customHeight="1" hidden="1">
      <c r="A86" s="118" t="s">
        <v>700</v>
      </c>
      <c r="B86" s="52" t="s">
        <v>275</v>
      </c>
      <c r="C86" s="119" t="s">
        <v>702</v>
      </c>
      <c r="D86" s="58"/>
      <c r="E86" s="58"/>
      <c r="F86" s="54"/>
    </row>
    <row r="87" spans="4:6" ht="12.75">
      <c r="D87" s="21"/>
      <c r="E87" s="21"/>
      <c r="F8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4"/>
  </sheetPr>
  <dimension ref="A1:I365"/>
  <sheetViews>
    <sheetView tabSelected="1" zoomScaleSheetLayoutView="100" zoomScalePageLayoutView="0" workbookViewId="0" topLeftCell="A1">
      <selection activeCell="E65" sqref="E65"/>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2.375" style="10" customWidth="1"/>
    <col min="6" max="6" width="11.625" style="10" customWidth="1"/>
    <col min="7" max="16384" width="8.875" style="10" customWidth="1"/>
  </cols>
  <sheetData>
    <row r="1" spans="1:6" ht="21" customHeight="1">
      <c r="A1" s="128" t="s">
        <v>150</v>
      </c>
      <c r="B1" s="129"/>
      <c r="C1" s="129"/>
      <c r="D1" s="129"/>
      <c r="E1" s="129"/>
      <c r="F1" s="129"/>
    </row>
    <row r="2" spans="1:6" ht="60" customHeight="1">
      <c r="A2" s="67" t="s">
        <v>133</v>
      </c>
      <c r="B2" s="67" t="s">
        <v>134</v>
      </c>
      <c r="C2" s="67" t="s">
        <v>151</v>
      </c>
      <c r="D2" s="38" t="s">
        <v>245</v>
      </c>
      <c r="E2" s="67" t="s">
        <v>152</v>
      </c>
      <c r="F2" s="67" t="s">
        <v>168</v>
      </c>
    </row>
    <row r="3" spans="1:6" s="11" customFormat="1" ht="11.25">
      <c r="A3" s="67">
        <v>1</v>
      </c>
      <c r="B3" s="67">
        <v>2</v>
      </c>
      <c r="C3" s="67">
        <v>3</v>
      </c>
      <c r="D3" s="67" t="s">
        <v>137</v>
      </c>
      <c r="E3" s="67" t="s">
        <v>138</v>
      </c>
      <c r="F3" s="67" t="s">
        <v>153</v>
      </c>
    </row>
    <row r="4" spans="1:8" ht="11.25">
      <c r="A4" s="68" t="s">
        <v>257</v>
      </c>
      <c r="B4" s="69">
        <v>200</v>
      </c>
      <c r="C4" s="70"/>
      <c r="D4" s="71">
        <f>D6+D178+D194+D222+D279+D328+D355</f>
        <v>8549050</v>
      </c>
      <c r="E4" s="71">
        <f>E6+E178+E194+E222+E279+E328+E355</f>
        <v>4745456.33</v>
      </c>
      <c r="F4" s="71">
        <f>D4-E4</f>
        <v>3803593.67</v>
      </c>
      <c r="H4" s="14"/>
    </row>
    <row r="5" spans="1:8" ht="24" customHeight="1">
      <c r="A5" s="68" t="s">
        <v>676</v>
      </c>
      <c r="B5" s="69">
        <v>200</v>
      </c>
      <c r="C5" s="72" t="s">
        <v>677</v>
      </c>
      <c r="D5" s="71">
        <f>D4</f>
        <v>8549050</v>
      </c>
      <c r="E5" s="71">
        <f>E4</f>
        <v>4745456.33</v>
      </c>
      <c r="F5" s="71">
        <f>D5-E5</f>
        <v>3803593.67</v>
      </c>
      <c r="H5" s="14"/>
    </row>
    <row r="6" spans="1:9" ht="24" customHeight="1">
      <c r="A6" s="68" t="s">
        <v>681</v>
      </c>
      <c r="B6" s="69">
        <v>200</v>
      </c>
      <c r="C6" s="72" t="s">
        <v>116</v>
      </c>
      <c r="D6" s="71">
        <f>D7+D23+D78+D85</f>
        <v>4593000</v>
      </c>
      <c r="E6" s="71">
        <f>E7+E23+E78+E85</f>
        <v>2694339.3200000003</v>
      </c>
      <c r="F6" s="71">
        <f>F7+F23+F78+F85</f>
        <v>1898660.6799999997</v>
      </c>
      <c r="H6" s="16"/>
      <c r="I6" s="14"/>
    </row>
    <row r="7" spans="1:8" ht="50.25" customHeight="1">
      <c r="A7" s="68" t="s">
        <v>181</v>
      </c>
      <c r="B7" s="69">
        <v>200</v>
      </c>
      <c r="C7" s="72" t="s">
        <v>258</v>
      </c>
      <c r="D7" s="73">
        <f>D9</f>
        <v>787900</v>
      </c>
      <c r="E7" s="73">
        <f>E9</f>
        <v>530080.58</v>
      </c>
      <c r="F7" s="71">
        <f aca="true" t="shared" si="0" ref="F7:F71">D7-E7</f>
        <v>257819.42000000004</v>
      </c>
      <c r="H7" s="14"/>
    </row>
    <row r="8" spans="1:8" ht="50.25" customHeight="1" hidden="1">
      <c r="A8" s="68" t="s">
        <v>469</v>
      </c>
      <c r="B8" s="69">
        <v>200</v>
      </c>
      <c r="C8" s="72" t="s">
        <v>351</v>
      </c>
      <c r="D8" s="73">
        <f aca="true" t="shared" si="1" ref="D8:E12">D9</f>
        <v>787900</v>
      </c>
      <c r="E8" s="74">
        <f t="shared" si="1"/>
        <v>530080.58</v>
      </c>
      <c r="F8" s="71">
        <f t="shared" si="0"/>
        <v>257819.42000000004</v>
      </c>
      <c r="H8" s="14"/>
    </row>
    <row r="9" spans="1:8" ht="29.25" customHeight="1">
      <c r="A9" s="68" t="s">
        <v>470</v>
      </c>
      <c r="B9" s="69">
        <v>200</v>
      </c>
      <c r="C9" s="72" t="s">
        <v>350</v>
      </c>
      <c r="D9" s="73">
        <f>D13+D18</f>
        <v>787900</v>
      </c>
      <c r="E9" s="73">
        <f>E13+E18</f>
        <v>530080.58</v>
      </c>
      <c r="F9" s="71">
        <f t="shared" si="0"/>
        <v>257819.42000000004</v>
      </c>
      <c r="H9" s="14"/>
    </row>
    <row r="10" spans="1:8" ht="66.75" customHeight="1" hidden="1">
      <c r="A10" s="68" t="s">
        <v>471</v>
      </c>
      <c r="B10" s="69">
        <v>200</v>
      </c>
      <c r="C10" s="72" t="s">
        <v>353</v>
      </c>
      <c r="D10" s="73">
        <f t="shared" si="1"/>
        <v>787900</v>
      </c>
      <c r="E10" s="74">
        <f t="shared" si="1"/>
        <v>503431.25</v>
      </c>
      <c r="F10" s="71">
        <f t="shared" si="0"/>
        <v>284468.75</v>
      </c>
      <c r="H10" s="14"/>
    </row>
    <row r="11" spans="1:8" ht="76.5" customHeight="1" hidden="1">
      <c r="A11" s="68" t="s">
        <v>367</v>
      </c>
      <c r="B11" s="69">
        <v>200</v>
      </c>
      <c r="C11" s="72" t="s">
        <v>366</v>
      </c>
      <c r="D11" s="73">
        <f t="shared" si="1"/>
        <v>787900</v>
      </c>
      <c r="E11" s="74">
        <f t="shared" si="1"/>
        <v>503431.25</v>
      </c>
      <c r="F11" s="71">
        <f t="shared" si="0"/>
        <v>284468.75</v>
      </c>
      <c r="H11" s="14"/>
    </row>
    <row r="12" spans="1:8" ht="33.75" customHeight="1" hidden="1">
      <c r="A12" s="68" t="s">
        <v>352</v>
      </c>
      <c r="B12" s="69">
        <v>200</v>
      </c>
      <c r="C12" s="72" t="s">
        <v>319</v>
      </c>
      <c r="D12" s="73">
        <f>D13+D18</f>
        <v>787900</v>
      </c>
      <c r="E12" s="74">
        <f t="shared" si="1"/>
        <v>503431.25</v>
      </c>
      <c r="F12" s="71">
        <f t="shared" si="0"/>
        <v>284468.75</v>
      </c>
      <c r="H12" s="14"/>
    </row>
    <row r="13" spans="1:8" ht="35.25" customHeight="1">
      <c r="A13" s="75" t="s">
        <v>672</v>
      </c>
      <c r="B13" s="69">
        <v>200</v>
      </c>
      <c r="C13" s="72" t="s">
        <v>320</v>
      </c>
      <c r="D13" s="73">
        <f>D15</f>
        <v>761200</v>
      </c>
      <c r="E13" s="74">
        <f>E15</f>
        <v>503431.25</v>
      </c>
      <c r="F13" s="71">
        <f t="shared" si="0"/>
        <v>257768.75</v>
      </c>
      <c r="H13" s="14"/>
    </row>
    <row r="14" spans="1:8" ht="24" customHeight="1">
      <c r="A14" s="68" t="s">
        <v>267</v>
      </c>
      <c r="B14" s="69">
        <v>200</v>
      </c>
      <c r="C14" s="72" t="s">
        <v>321</v>
      </c>
      <c r="D14" s="73">
        <f>D15</f>
        <v>761200</v>
      </c>
      <c r="E14" s="74">
        <f>E15</f>
        <v>503431.25</v>
      </c>
      <c r="F14" s="71">
        <f t="shared" si="0"/>
        <v>257768.75</v>
      </c>
      <c r="H14" s="14"/>
    </row>
    <row r="15" spans="1:8" ht="33.75" customHeight="1">
      <c r="A15" s="68" t="s">
        <v>251</v>
      </c>
      <c r="B15" s="69">
        <v>200</v>
      </c>
      <c r="C15" s="72" t="s">
        <v>322</v>
      </c>
      <c r="D15" s="73">
        <f>D16+D17</f>
        <v>761200</v>
      </c>
      <c r="E15" s="74">
        <f>E16+E17</f>
        <v>503431.25</v>
      </c>
      <c r="F15" s="71">
        <f t="shared" si="0"/>
        <v>257768.75</v>
      </c>
      <c r="H15" s="14"/>
    </row>
    <row r="16" spans="1:8" ht="24" customHeight="1">
      <c r="A16" s="76" t="s">
        <v>154</v>
      </c>
      <c r="B16" s="69">
        <v>200</v>
      </c>
      <c r="C16" s="72" t="s">
        <v>323</v>
      </c>
      <c r="D16" s="77">
        <v>591500</v>
      </c>
      <c r="E16" s="78">
        <v>382316.96</v>
      </c>
      <c r="F16" s="71">
        <f t="shared" si="0"/>
        <v>209183.03999999998</v>
      </c>
      <c r="H16" s="14"/>
    </row>
    <row r="17" spans="1:8" ht="24" customHeight="1">
      <c r="A17" s="79" t="s">
        <v>261</v>
      </c>
      <c r="B17" s="69">
        <v>200</v>
      </c>
      <c r="C17" s="72" t="s">
        <v>324</v>
      </c>
      <c r="D17" s="77">
        <v>169700</v>
      </c>
      <c r="E17" s="80">
        <v>121114.29</v>
      </c>
      <c r="F17" s="71">
        <f t="shared" si="0"/>
        <v>48585.71000000001</v>
      </c>
      <c r="H17" s="14"/>
    </row>
    <row r="18" spans="1:8" ht="39" customHeight="1">
      <c r="A18" s="81" t="s">
        <v>673</v>
      </c>
      <c r="B18" s="69">
        <v>200</v>
      </c>
      <c r="C18" s="72" t="s">
        <v>325</v>
      </c>
      <c r="D18" s="77">
        <f>D19</f>
        <v>26700</v>
      </c>
      <c r="E18" s="59">
        <f>E19</f>
        <v>26649.33</v>
      </c>
      <c r="F18" s="71">
        <f t="shared" si="0"/>
        <v>50.669999999998254</v>
      </c>
      <c r="H18" s="14"/>
    </row>
    <row r="19" spans="1:8" ht="24" customHeight="1">
      <c r="A19" s="79" t="s">
        <v>267</v>
      </c>
      <c r="B19" s="69">
        <v>200</v>
      </c>
      <c r="C19" s="72" t="s">
        <v>326</v>
      </c>
      <c r="D19" s="77">
        <f>D20</f>
        <v>26700</v>
      </c>
      <c r="E19" s="59">
        <f>E20</f>
        <v>26649.33</v>
      </c>
      <c r="F19" s="71">
        <f t="shared" si="0"/>
        <v>50.669999999998254</v>
      </c>
      <c r="H19" s="14"/>
    </row>
    <row r="20" spans="1:8" ht="24" customHeight="1">
      <c r="A20" s="68" t="s">
        <v>251</v>
      </c>
      <c r="B20" s="69">
        <v>200</v>
      </c>
      <c r="C20" s="72" t="s">
        <v>327</v>
      </c>
      <c r="D20" s="77">
        <f>D21+D22</f>
        <v>26700</v>
      </c>
      <c r="E20" s="59">
        <f>E21+E22</f>
        <v>26649.33</v>
      </c>
      <c r="F20" s="71">
        <f t="shared" si="0"/>
        <v>50.669999999998254</v>
      </c>
      <c r="H20" s="14"/>
    </row>
    <row r="21" spans="1:8" ht="24" customHeight="1">
      <c r="A21" s="68" t="s">
        <v>155</v>
      </c>
      <c r="B21" s="69">
        <v>200</v>
      </c>
      <c r="C21" s="72" t="s">
        <v>328</v>
      </c>
      <c r="D21" s="77">
        <v>20500</v>
      </c>
      <c r="E21" s="104">
        <v>20468</v>
      </c>
      <c r="F21" s="71">
        <f t="shared" si="0"/>
        <v>32</v>
      </c>
      <c r="H21" s="14"/>
    </row>
    <row r="22" spans="1:8" ht="24" customHeight="1">
      <c r="A22" s="76" t="s">
        <v>156</v>
      </c>
      <c r="B22" s="69">
        <v>200</v>
      </c>
      <c r="C22" s="72" t="s">
        <v>329</v>
      </c>
      <c r="D22" s="77">
        <v>6200</v>
      </c>
      <c r="E22" s="104">
        <v>6181.33</v>
      </c>
      <c r="F22" s="71">
        <f t="shared" si="0"/>
        <v>18.670000000000073</v>
      </c>
      <c r="H22" s="14"/>
    </row>
    <row r="23" spans="1:8" ht="51" customHeight="1">
      <c r="A23" s="68" t="s">
        <v>183</v>
      </c>
      <c r="B23" s="69">
        <v>200</v>
      </c>
      <c r="C23" s="72" t="s">
        <v>117</v>
      </c>
      <c r="D23" s="71">
        <f>D24+D64</f>
        <v>3195700</v>
      </c>
      <c r="E23" s="71">
        <f>E24+E64</f>
        <v>1920364.7800000003</v>
      </c>
      <c r="F23" s="71">
        <f t="shared" si="0"/>
        <v>1275335.2199999997</v>
      </c>
      <c r="H23" s="14"/>
    </row>
    <row r="24" spans="1:8" ht="42" customHeight="1" hidden="1">
      <c r="A24" s="68" t="s">
        <v>472</v>
      </c>
      <c r="B24" s="69">
        <v>200</v>
      </c>
      <c r="C24" s="72" t="s">
        <v>354</v>
      </c>
      <c r="D24" s="71">
        <f>D25</f>
        <v>3184200</v>
      </c>
      <c r="E24" s="71">
        <f>E25</f>
        <v>1908883.7800000003</v>
      </c>
      <c r="F24" s="71">
        <f t="shared" si="0"/>
        <v>1275316.2199999997</v>
      </c>
      <c r="H24" s="14"/>
    </row>
    <row r="25" spans="1:8" ht="69" customHeight="1">
      <c r="A25" s="68" t="s">
        <v>473</v>
      </c>
      <c r="B25" s="69">
        <v>200</v>
      </c>
      <c r="C25" s="72" t="s">
        <v>355</v>
      </c>
      <c r="D25" s="71">
        <f>D26+D39+D56</f>
        <v>3184200</v>
      </c>
      <c r="E25" s="71">
        <f>E26+E39+E56</f>
        <v>1908883.7800000003</v>
      </c>
      <c r="F25" s="71">
        <f t="shared" si="0"/>
        <v>1275316.2199999997</v>
      </c>
      <c r="H25" s="14"/>
    </row>
    <row r="26" spans="1:8" ht="96.75" customHeight="1" hidden="1" thickBot="1">
      <c r="A26" s="68" t="s">
        <v>474</v>
      </c>
      <c r="B26" s="69">
        <v>200</v>
      </c>
      <c r="C26" s="72" t="s">
        <v>356</v>
      </c>
      <c r="D26" s="71">
        <f>D29+D34</f>
        <v>2718500</v>
      </c>
      <c r="E26" s="71">
        <f>E29+E34</f>
        <v>1672989.4700000002</v>
      </c>
      <c r="F26" s="71">
        <f t="shared" si="0"/>
        <v>1045510.5299999998</v>
      </c>
      <c r="H26" s="14"/>
    </row>
    <row r="27" spans="1:8" ht="77.25" customHeight="1" hidden="1">
      <c r="A27" s="68" t="s">
        <v>367</v>
      </c>
      <c r="B27" s="69"/>
      <c r="C27" s="72" t="s">
        <v>368</v>
      </c>
      <c r="D27" s="71">
        <f>D28</f>
        <v>2718500</v>
      </c>
      <c r="E27" s="71">
        <f>E28</f>
        <v>1672989.4700000002</v>
      </c>
      <c r="F27" s="71">
        <f t="shared" si="0"/>
        <v>1045510.5299999998</v>
      </c>
      <c r="H27" s="14"/>
    </row>
    <row r="28" spans="1:8" ht="40.5" customHeight="1" hidden="1">
      <c r="A28" s="68" t="s">
        <v>352</v>
      </c>
      <c r="B28" s="69">
        <v>200</v>
      </c>
      <c r="C28" s="84" t="s">
        <v>330</v>
      </c>
      <c r="D28" s="71">
        <f>D29+D34</f>
        <v>2718500</v>
      </c>
      <c r="E28" s="71">
        <f>E29+E34</f>
        <v>1672989.4700000002</v>
      </c>
      <c r="F28" s="71">
        <f t="shared" si="0"/>
        <v>1045510.5299999998</v>
      </c>
      <c r="H28" s="14"/>
    </row>
    <row r="29" spans="1:8" s="17" customFormat="1" ht="36.75" customHeight="1">
      <c r="A29" s="75" t="s">
        <v>672</v>
      </c>
      <c r="B29" s="69">
        <v>200</v>
      </c>
      <c r="C29" s="84" t="s">
        <v>331</v>
      </c>
      <c r="D29" s="74">
        <f>D31</f>
        <v>2618000</v>
      </c>
      <c r="E29" s="74">
        <f>E31</f>
        <v>1622498.8900000001</v>
      </c>
      <c r="F29" s="71">
        <f t="shared" si="0"/>
        <v>995501.1099999999</v>
      </c>
      <c r="H29" s="18"/>
    </row>
    <row r="30" spans="1:8" s="17" customFormat="1" ht="24" customHeight="1">
      <c r="A30" s="68" t="s">
        <v>267</v>
      </c>
      <c r="B30" s="69">
        <v>200</v>
      </c>
      <c r="C30" s="84" t="s">
        <v>332</v>
      </c>
      <c r="D30" s="74">
        <f>D31</f>
        <v>2618000</v>
      </c>
      <c r="E30" s="74">
        <f>E31</f>
        <v>1622498.8900000001</v>
      </c>
      <c r="F30" s="71">
        <f t="shared" si="0"/>
        <v>995501.1099999999</v>
      </c>
      <c r="H30" s="18"/>
    </row>
    <row r="31" spans="1:8" s="17" customFormat="1" ht="24" customHeight="1">
      <c r="A31" s="68" t="s">
        <v>182</v>
      </c>
      <c r="B31" s="69">
        <v>200</v>
      </c>
      <c r="C31" s="84" t="s">
        <v>333</v>
      </c>
      <c r="D31" s="74">
        <f>D32++D33</f>
        <v>2618000</v>
      </c>
      <c r="E31" s="74">
        <f>E32++E33</f>
        <v>1622498.8900000001</v>
      </c>
      <c r="F31" s="71">
        <f t="shared" si="0"/>
        <v>995501.1099999999</v>
      </c>
      <c r="H31" s="18"/>
    </row>
    <row r="32" spans="1:8" s="17" customFormat="1" ht="24" customHeight="1">
      <c r="A32" s="68" t="s">
        <v>154</v>
      </c>
      <c r="B32" s="69">
        <v>200</v>
      </c>
      <c r="C32" s="84" t="s">
        <v>334</v>
      </c>
      <c r="D32" s="77">
        <v>2036000</v>
      </c>
      <c r="E32" s="78">
        <v>1287584.6</v>
      </c>
      <c r="F32" s="71">
        <f t="shared" si="0"/>
        <v>748415.3999999999</v>
      </c>
      <c r="H32" s="18"/>
    </row>
    <row r="33" spans="1:8" s="17" customFormat="1" ht="24" customHeight="1">
      <c r="A33" s="68" t="s">
        <v>262</v>
      </c>
      <c r="B33" s="69">
        <v>200</v>
      </c>
      <c r="C33" s="84" t="s">
        <v>335</v>
      </c>
      <c r="D33" s="77">
        <v>582000</v>
      </c>
      <c r="E33" s="80">
        <v>334914.29</v>
      </c>
      <c r="F33" s="71">
        <f t="shared" si="0"/>
        <v>247085.71000000002</v>
      </c>
      <c r="H33" s="18"/>
    </row>
    <row r="34" spans="1:8" s="17" customFormat="1" ht="38.25" customHeight="1">
      <c r="A34" s="81" t="s">
        <v>673</v>
      </c>
      <c r="B34" s="69">
        <v>200</v>
      </c>
      <c r="C34" s="72" t="s">
        <v>336</v>
      </c>
      <c r="D34" s="77">
        <f>D36</f>
        <v>100500</v>
      </c>
      <c r="E34" s="59">
        <f>E36</f>
        <v>50490.58</v>
      </c>
      <c r="F34" s="71">
        <f t="shared" si="0"/>
        <v>50009.42</v>
      </c>
      <c r="H34" s="18"/>
    </row>
    <row r="35" spans="1:8" s="17" customFormat="1" ht="24" customHeight="1">
      <c r="A35" s="85" t="s">
        <v>267</v>
      </c>
      <c r="B35" s="69">
        <v>200</v>
      </c>
      <c r="C35" s="72" t="s">
        <v>337</v>
      </c>
      <c r="D35" s="77">
        <f>D36</f>
        <v>100500</v>
      </c>
      <c r="E35" s="59">
        <f>E36</f>
        <v>50490.58</v>
      </c>
      <c r="F35" s="71">
        <f t="shared" si="0"/>
        <v>50009.42</v>
      </c>
      <c r="H35" s="18"/>
    </row>
    <row r="36" spans="1:8" s="17" customFormat="1" ht="24" customHeight="1">
      <c r="A36" s="68" t="s">
        <v>182</v>
      </c>
      <c r="B36" s="69">
        <v>200</v>
      </c>
      <c r="C36" s="72" t="s">
        <v>338</v>
      </c>
      <c r="D36" s="77">
        <f>D37+D38</f>
        <v>100500</v>
      </c>
      <c r="E36" s="59">
        <f>E37+E38</f>
        <v>50490.58</v>
      </c>
      <c r="F36" s="71">
        <f t="shared" si="0"/>
        <v>50009.42</v>
      </c>
      <c r="H36" s="18"/>
    </row>
    <row r="37" spans="1:8" s="17" customFormat="1" ht="24" customHeight="1">
      <c r="A37" s="68" t="s">
        <v>155</v>
      </c>
      <c r="B37" s="69">
        <v>200</v>
      </c>
      <c r="C37" s="72" t="s">
        <v>339</v>
      </c>
      <c r="D37" s="77">
        <v>77000</v>
      </c>
      <c r="E37" s="104">
        <v>41484.67</v>
      </c>
      <c r="F37" s="71">
        <f t="shared" si="0"/>
        <v>35515.33</v>
      </c>
      <c r="H37" s="18"/>
    </row>
    <row r="38" spans="1:8" s="17" customFormat="1" ht="24" customHeight="1">
      <c r="A38" s="68" t="s">
        <v>250</v>
      </c>
      <c r="B38" s="69">
        <v>200</v>
      </c>
      <c r="C38" s="72" t="s">
        <v>340</v>
      </c>
      <c r="D38" s="77">
        <v>23500</v>
      </c>
      <c r="E38" s="104">
        <v>9005.91</v>
      </c>
      <c r="F38" s="71">
        <f t="shared" si="0"/>
        <v>14494.09</v>
      </c>
      <c r="H38" s="18"/>
    </row>
    <row r="39" spans="1:8" s="17" customFormat="1" ht="93.75" customHeight="1" hidden="1">
      <c r="A39" s="68" t="s">
        <v>475</v>
      </c>
      <c r="B39" s="69">
        <v>200</v>
      </c>
      <c r="C39" s="72" t="s">
        <v>357</v>
      </c>
      <c r="D39" s="77">
        <f>D40+D45</f>
        <v>465700</v>
      </c>
      <c r="E39" s="77">
        <f>E40+E45</f>
        <v>235894.31</v>
      </c>
      <c r="F39" s="71">
        <f t="shared" si="0"/>
        <v>229805.69</v>
      </c>
      <c r="H39" s="18"/>
    </row>
    <row r="40" spans="1:8" s="17" customFormat="1" ht="68.25" customHeight="1" hidden="1">
      <c r="A40" s="68" t="s">
        <v>367</v>
      </c>
      <c r="B40" s="69">
        <v>200</v>
      </c>
      <c r="C40" s="72" t="s">
        <v>476</v>
      </c>
      <c r="D40" s="77">
        <f>D41</f>
        <v>0</v>
      </c>
      <c r="E40" s="86">
        <f>E41</f>
        <v>0</v>
      </c>
      <c r="F40" s="71">
        <f t="shared" si="0"/>
        <v>0</v>
      </c>
      <c r="H40" s="18"/>
    </row>
    <row r="41" spans="1:8" s="17" customFormat="1" ht="39.75" customHeight="1" hidden="1">
      <c r="A41" s="81" t="s">
        <v>673</v>
      </c>
      <c r="B41" s="69">
        <v>200</v>
      </c>
      <c r="C41" s="72" t="s">
        <v>682</v>
      </c>
      <c r="D41" s="77">
        <f>D42</f>
        <v>0</v>
      </c>
      <c r="E41" s="86">
        <f>E42</f>
        <v>0</v>
      </c>
      <c r="F41" s="71">
        <f t="shared" si="0"/>
        <v>0</v>
      </c>
      <c r="H41" s="18"/>
    </row>
    <row r="42" spans="1:8" s="17" customFormat="1" ht="26.25" customHeight="1" hidden="1">
      <c r="A42" s="68" t="s">
        <v>182</v>
      </c>
      <c r="B42" s="69">
        <v>200</v>
      </c>
      <c r="C42" s="72" t="s">
        <v>477</v>
      </c>
      <c r="D42" s="77">
        <f>D43+D44</f>
        <v>0</v>
      </c>
      <c r="E42" s="82">
        <f>E43+E44</f>
        <v>0</v>
      </c>
      <c r="F42" s="71">
        <f t="shared" si="0"/>
        <v>0</v>
      </c>
      <c r="H42" s="18"/>
    </row>
    <row r="43" spans="1:8" s="17" customFormat="1" ht="22.5" customHeight="1" hidden="1">
      <c r="A43" s="68" t="s">
        <v>155</v>
      </c>
      <c r="B43" s="69">
        <v>200</v>
      </c>
      <c r="C43" s="72" t="s">
        <v>478</v>
      </c>
      <c r="D43" s="77">
        <v>0</v>
      </c>
      <c r="E43" s="83">
        <v>0</v>
      </c>
      <c r="F43" s="71">
        <f t="shared" si="0"/>
        <v>0</v>
      </c>
      <c r="H43" s="18"/>
    </row>
    <row r="44" spans="1:8" s="17" customFormat="1" ht="21.75" customHeight="1" hidden="1">
      <c r="A44" s="68" t="s">
        <v>250</v>
      </c>
      <c r="B44" s="69">
        <v>200</v>
      </c>
      <c r="C44" s="72" t="s">
        <v>479</v>
      </c>
      <c r="D44" s="77"/>
      <c r="E44" s="80"/>
      <c r="F44" s="71"/>
      <c r="H44" s="18"/>
    </row>
    <row r="45" spans="1:8" s="17" customFormat="1" ht="42" customHeight="1" hidden="1">
      <c r="A45" s="68" t="s">
        <v>288</v>
      </c>
      <c r="B45" s="69">
        <v>200</v>
      </c>
      <c r="C45" s="72" t="s">
        <v>388</v>
      </c>
      <c r="D45" s="71">
        <f>D46</f>
        <v>465700</v>
      </c>
      <c r="E45" s="71">
        <f>E46</f>
        <v>235894.31</v>
      </c>
      <c r="F45" s="71">
        <f t="shared" si="0"/>
        <v>229805.69</v>
      </c>
      <c r="H45" s="18"/>
    </row>
    <row r="46" spans="1:8" s="17" customFormat="1" ht="56.25" customHeight="1" hidden="1">
      <c r="A46" s="68" t="s">
        <v>358</v>
      </c>
      <c r="B46" s="69">
        <v>200</v>
      </c>
      <c r="C46" s="72" t="s">
        <v>359</v>
      </c>
      <c r="D46" s="71">
        <f>D47</f>
        <v>465700</v>
      </c>
      <c r="E46" s="71">
        <f>E47</f>
        <v>235894.31</v>
      </c>
      <c r="F46" s="71">
        <f t="shared" si="0"/>
        <v>229805.69</v>
      </c>
      <c r="H46" s="18"/>
    </row>
    <row r="47" spans="1:8" s="17" customFormat="1" ht="41.25" customHeight="1">
      <c r="A47" s="68" t="s">
        <v>369</v>
      </c>
      <c r="B47" s="69">
        <v>200</v>
      </c>
      <c r="C47" s="72" t="s">
        <v>341</v>
      </c>
      <c r="D47" s="71">
        <f>D48+D54</f>
        <v>465700</v>
      </c>
      <c r="E47" s="71">
        <f>E48+E54</f>
        <v>235894.31</v>
      </c>
      <c r="F47" s="71">
        <f t="shared" si="0"/>
        <v>229805.69</v>
      </c>
      <c r="H47" s="18"/>
    </row>
    <row r="48" spans="1:8" s="17" customFormat="1" ht="24" customHeight="1">
      <c r="A48" s="68" t="s">
        <v>267</v>
      </c>
      <c r="B48" s="69">
        <v>200</v>
      </c>
      <c r="C48" s="72" t="s">
        <v>342</v>
      </c>
      <c r="D48" s="71">
        <f>D49</f>
        <v>289300</v>
      </c>
      <c r="E48" s="71">
        <f>E49</f>
        <v>113404.19</v>
      </c>
      <c r="F48" s="71">
        <f t="shared" si="0"/>
        <v>175895.81</v>
      </c>
      <c r="H48" s="18"/>
    </row>
    <row r="49" spans="1:8" s="17" customFormat="1" ht="24" customHeight="1">
      <c r="A49" s="68" t="s">
        <v>184</v>
      </c>
      <c r="B49" s="69">
        <v>200</v>
      </c>
      <c r="C49" s="72" t="s">
        <v>343</v>
      </c>
      <c r="D49" s="71">
        <f>D51+D52+D53+D50</f>
        <v>289300</v>
      </c>
      <c r="E49" s="71">
        <f>E51+E52+E53+E50</f>
        <v>113404.19</v>
      </c>
      <c r="F49" s="71">
        <f t="shared" si="0"/>
        <v>175895.81</v>
      </c>
      <c r="H49" s="18"/>
    </row>
    <row r="50" spans="1:8" s="17" customFormat="1" ht="24" customHeight="1">
      <c r="A50" s="68" t="s">
        <v>157</v>
      </c>
      <c r="B50" s="69">
        <v>200</v>
      </c>
      <c r="C50" s="72" t="s">
        <v>344</v>
      </c>
      <c r="D50" s="71">
        <v>76200</v>
      </c>
      <c r="E50" s="78">
        <v>57440.68</v>
      </c>
      <c r="F50" s="71">
        <f t="shared" si="0"/>
        <v>18759.32</v>
      </c>
      <c r="H50" s="18"/>
    </row>
    <row r="51" spans="1:8" s="17" customFormat="1" ht="24" customHeight="1">
      <c r="A51" s="68" t="s">
        <v>158</v>
      </c>
      <c r="B51" s="69">
        <v>200</v>
      </c>
      <c r="C51" s="72" t="s">
        <v>345</v>
      </c>
      <c r="D51" s="71">
        <v>39500</v>
      </c>
      <c r="E51" s="78">
        <v>15947.91</v>
      </c>
      <c r="F51" s="71">
        <f t="shared" si="0"/>
        <v>23552.09</v>
      </c>
      <c r="H51" s="18"/>
    </row>
    <row r="52" spans="1:8" s="17" customFormat="1" ht="24" customHeight="1">
      <c r="A52" s="68" t="s">
        <v>159</v>
      </c>
      <c r="B52" s="69">
        <v>200</v>
      </c>
      <c r="C52" s="72" t="s">
        <v>346</v>
      </c>
      <c r="D52" s="71">
        <v>41200</v>
      </c>
      <c r="E52" s="87">
        <v>3750</v>
      </c>
      <c r="F52" s="71">
        <f t="shared" si="0"/>
        <v>37450</v>
      </c>
      <c r="H52" s="18"/>
    </row>
    <row r="53" spans="1:8" s="17" customFormat="1" ht="24" customHeight="1">
      <c r="A53" s="68" t="s">
        <v>160</v>
      </c>
      <c r="B53" s="69">
        <v>200</v>
      </c>
      <c r="C53" s="72" t="s">
        <v>347</v>
      </c>
      <c r="D53" s="71">
        <v>132400</v>
      </c>
      <c r="E53" s="88">
        <v>36265.6</v>
      </c>
      <c r="F53" s="71">
        <f t="shared" si="0"/>
        <v>96134.4</v>
      </c>
      <c r="H53" s="18"/>
    </row>
    <row r="54" spans="1:8" s="17" customFormat="1" ht="24" customHeight="1">
      <c r="A54" s="68" t="s">
        <v>265</v>
      </c>
      <c r="B54" s="69">
        <v>200</v>
      </c>
      <c r="C54" s="72" t="s">
        <v>348</v>
      </c>
      <c r="D54" s="71">
        <f>D55</f>
        <v>176400</v>
      </c>
      <c r="E54" s="74">
        <f>E55</f>
        <v>122490.12</v>
      </c>
      <c r="F54" s="71">
        <f t="shared" si="0"/>
        <v>53909.880000000005</v>
      </c>
      <c r="H54" s="18"/>
    </row>
    <row r="55" spans="1:8" s="17" customFormat="1" ht="24" customHeight="1">
      <c r="A55" s="68" t="s">
        <v>162</v>
      </c>
      <c r="B55" s="69">
        <v>200</v>
      </c>
      <c r="C55" s="72" t="s">
        <v>349</v>
      </c>
      <c r="D55" s="71">
        <v>176400</v>
      </c>
      <c r="E55" s="88">
        <v>122490.12</v>
      </c>
      <c r="F55" s="71">
        <f t="shared" si="0"/>
        <v>53909.880000000005</v>
      </c>
      <c r="H55" s="18"/>
    </row>
    <row r="56" spans="1:8" ht="39" customHeight="1" hidden="1">
      <c r="A56" s="89" t="s">
        <v>472</v>
      </c>
      <c r="B56" s="69">
        <v>200</v>
      </c>
      <c r="C56" s="72" t="s">
        <v>354</v>
      </c>
      <c r="D56" s="71">
        <f>D57</f>
        <v>0</v>
      </c>
      <c r="E56" s="71">
        <f>E57</f>
        <v>0</v>
      </c>
      <c r="F56" s="86">
        <f t="shared" si="0"/>
        <v>0</v>
      </c>
      <c r="H56" s="14"/>
    </row>
    <row r="57" spans="1:8" ht="60.75" customHeight="1" hidden="1">
      <c r="A57" s="89" t="s">
        <v>480</v>
      </c>
      <c r="B57" s="69">
        <v>200</v>
      </c>
      <c r="C57" s="72" t="s">
        <v>355</v>
      </c>
      <c r="D57" s="71">
        <f>D58</f>
        <v>0</v>
      </c>
      <c r="E57" s="71">
        <f>E58</f>
        <v>0</v>
      </c>
      <c r="F57" s="86">
        <f t="shared" si="0"/>
        <v>0</v>
      </c>
      <c r="H57" s="14"/>
    </row>
    <row r="58" spans="1:8" ht="160.5" customHeight="1" hidden="1">
      <c r="A58" s="68" t="s">
        <v>481</v>
      </c>
      <c r="B58" s="69">
        <v>200</v>
      </c>
      <c r="C58" s="72" t="s">
        <v>371</v>
      </c>
      <c r="D58" s="71">
        <f>D60</f>
        <v>0</v>
      </c>
      <c r="E58" s="71">
        <f>E60</f>
        <v>0</v>
      </c>
      <c r="F58" s="86">
        <f t="shared" si="0"/>
        <v>0</v>
      </c>
      <c r="H58" s="14"/>
    </row>
    <row r="59" spans="1:8" ht="24" customHeight="1" hidden="1">
      <c r="A59" s="68" t="s">
        <v>280</v>
      </c>
      <c r="B59" s="69">
        <v>200</v>
      </c>
      <c r="C59" s="72" t="s">
        <v>372</v>
      </c>
      <c r="D59" s="71">
        <f>D60</f>
        <v>0</v>
      </c>
      <c r="E59" s="71">
        <f>E60</f>
        <v>0</v>
      </c>
      <c r="F59" s="86">
        <f t="shared" si="0"/>
        <v>0</v>
      </c>
      <c r="H59" s="14"/>
    </row>
    <row r="60" spans="1:8" ht="24" customHeight="1" hidden="1">
      <c r="A60" s="68" t="s">
        <v>188</v>
      </c>
      <c r="B60" s="69">
        <v>200</v>
      </c>
      <c r="C60" s="72" t="s">
        <v>373</v>
      </c>
      <c r="D60" s="71">
        <f>D62</f>
        <v>0</v>
      </c>
      <c r="E60" s="71">
        <f>E62</f>
        <v>0</v>
      </c>
      <c r="F60" s="86">
        <f t="shared" si="0"/>
        <v>0</v>
      </c>
      <c r="H60" s="14"/>
    </row>
    <row r="61" spans="1:8" ht="24" customHeight="1" hidden="1">
      <c r="A61" s="68" t="s">
        <v>279</v>
      </c>
      <c r="B61" s="69">
        <v>200</v>
      </c>
      <c r="C61" s="72" t="s">
        <v>374</v>
      </c>
      <c r="D61" s="71">
        <f>D62</f>
        <v>0</v>
      </c>
      <c r="E61" s="71">
        <f>E62</f>
        <v>0</v>
      </c>
      <c r="F61" s="86">
        <f t="shared" si="0"/>
        <v>0</v>
      </c>
      <c r="H61" s="14"/>
    </row>
    <row r="62" spans="1:8" ht="24" customHeight="1" hidden="1">
      <c r="A62" s="68" t="s">
        <v>189</v>
      </c>
      <c r="B62" s="69">
        <v>200</v>
      </c>
      <c r="C62" s="72" t="s">
        <v>375</v>
      </c>
      <c r="D62" s="71">
        <f>D63</f>
        <v>0</v>
      </c>
      <c r="E62" s="71">
        <f>E63</f>
        <v>0</v>
      </c>
      <c r="F62" s="86">
        <f t="shared" si="0"/>
        <v>0</v>
      </c>
      <c r="H62" s="14"/>
    </row>
    <row r="63" spans="1:8" ht="24" customHeight="1" hidden="1">
      <c r="A63" s="68" t="s">
        <v>163</v>
      </c>
      <c r="B63" s="69">
        <v>200</v>
      </c>
      <c r="C63" s="72" t="s">
        <v>112</v>
      </c>
      <c r="D63" s="71">
        <v>0</v>
      </c>
      <c r="E63" s="78">
        <f>17200-5700-11500</f>
        <v>0</v>
      </c>
      <c r="F63" s="86">
        <f t="shared" si="0"/>
        <v>0</v>
      </c>
      <c r="H63" s="14"/>
    </row>
    <row r="64" spans="1:8" ht="24" customHeight="1" hidden="1">
      <c r="A64" s="68" t="s">
        <v>113</v>
      </c>
      <c r="B64" s="69">
        <v>200</v>
      </c>
      <c r="C64" s="72" t="s">
        <v>360</v>
      </c>
      <c r="D64" s="71">
        <f>D65</f>
        <v>11500</v>
      </c>
      <c r="E64" s="82">
        <f>E65</f>
        <v>11481</v>
      </c>
      <c r="F64" s="71">
        <f t="shared" si="0"/>
        <v>19</v>
      </c>
      <c r="H64" s="14"/>
    </row>
    <row r="65" spans="1:8" ht="23.25" customHeight="1">
      <c r="A65" s="68" t="s">
        <v>361</v>
      </c>
      <c r="B65" s="69">
        <v>200</v>
      </c>
      <c r="C65" s="72" t="s">
        <v>683</v>
      </c>
      <c r="D65" s="71">
        <f>D66+D71</f>
        <v>11500</v>
      </c>
      <c r="E65" s="71">
        <f>E66+E71</f>
        <v>11481</v>
      </c>
      <c r="F65" s="71">
        <f t="shared" si="0"/>
        <v>19</v>
      </c>
      <c r="H65" s="14"/>
    </row>
    <row r="66" spans="1:8" ht="191.25">
      <c r="A66" s="90" t="s">
        <v>678</v>
      </c>
      <c r="B66" s="69">
        <v>200</v>
      </c>
      <c r="C66" s="115" t="s">
        <v>684</v>
      </c>
      <c r="D66" s="91">
        <f>D68</f>
        <v>200</v>
      </c>
      <c r="E66" s="120">
        <f>E68</f>
        <v>200</v>
      </c>
      <c r="F66" s="91">
        <f t="shared" si="0"/>
        <v>0</v>
      </c>
      <c r="H66" s="14"/>
    </row>
    <row r="67" spans="1:8" ht="46.5" customHeight="1" hidden="1" thickBot="1">
      <c r="A67" s="68" t="s">
        <v>358</v>
      </c>
      <c r="B67" s="69">
        <v>200</v>
      </c>
      <c r="C67" s="72" t="s">
        <v>362</v>
      </c>
      <c r="D67" s="71">
        <f>D68</f>
        <v>200</v>
      </c>
      <c r="E67" s="82">
        <f>E68</f>
        <v>200</v>
      </c>
      <c r="F67" s="71">
        <f t="shared" si="0"/>
        <v>0</v>
      </c>
      <c r="H67" s="14"/>
    </row>
    <row r="68" spans="1:8" ht="36.75" customHeight="1">
      <c r="A68" s="68" t="s">
        <v>369</v>
      </c>
      <c r="B68" s="69">
        <v>200</v>
      </c>
      <c r="C68" s="72" t="s">
        <v>363</v>
      </c>
      <c r="D68" s="71">
        <f>D69</f>
        <v>200</v>
      </c>
      <c r="E68" s="59">
        <f>E70</f>
        <v>200</v>
      </c>
      <c r="F68" s="71">
        <f t="shared" si="0"/>
        <v>0</v>
      </c>
      <c r="H68" s="14"/>
    </row>
    <row r="69" spans="1:8" ht="24" customHeight="1">
      <c r="A69" s="68" t="s">
        <v>265</v>
      </c>
      <c r="B69" s="69">
        <v>200</v>
      </c>
      <c r="C69" s="72" t="s">
        <v>364</v>
      </c>
      <c r="D69" s="71">
        <f>D70</f>
        <v>200</v>
      </c>
      <c r="E69" s="59">
        <f>E70</f>
        <v>200</v>
      </c>
      <c r="F69" s="71">
        <f t="shared" si="0"/>
        <v>0</v>
      </c>
      <c r="H69" s="14"/>
    </row>
    <row r="70" spans="1:8" ht="24" customHeight="1">
      <c r="A70" s="68" t="s">
        <v>162</v>
      </c>
      <c r="B70" s="69">
        <v>200</v>
      </c>
      <c r="C70" s="72" t="s">
        <v>365</v>
      </c>
      <c r="D70" s="71">
        <v>200</v>
      </c>
      <c r="E70" s="94">
        <v>200</v>
      </c>
      <c r="F70" s="71">
        <f t="shared" si="0"/>
        <v>0</v>
      </c>
      <c r="H70" s="14"/>
    </row>
    <row r="71" spans="1:8" ht="68.25" customHeight="1">
      <c r="A71" s="68" t="s">
        <v>558</v>
      </c>
      <c r="B71" s="69">
        <v>200</v>
      </c>
      <c r="C71" s="72" t="s">
        <v>551</v>
      </c>
      <c r="D71" s="71">
        <f aca="true" t="shared" si="2" ref="D71:E76">D72</f>
        <v>11300</v>
      </c>
      <c r="E71" s="93">
        <f t="shared" si="2"/>
        <v>11281</v>
      </c>
      <c r="F71" s="71">
        <f t="shared" si="0"/>
        <v>19</v>
      </c>
      <c r="H71" s="14"/>
    </row>
    <row r="72" spans="1:8" ht="72" customHeight="1" hidden="1">
      <c r="A72" s="68" t="s">
        <v>367</v>
      </c>
      <c r="B72" s="69">
        <v>200</v>
      </c>
      <c r="C72" s="72" t="s">
        <v>552</v>
      </c>
      <c r="D72" s="71">
        <f t="shared" si="2"/>
        <v>11300</v>
      </c>
      <c r="E72" s="93">
        <f t="shared" si="2"/>
        <v>11281</v>
      </c>
      <c r="F72" s="71">
        <f aca="true" t="shared" si="3" ref="F72:F77">D72-E72</f>
        <v>19</v>
      </c>
      <c r="H72" s="14"/>
    </row>
    <row r="73" spans="1:8" ht="37.5" customHeight="1" hidden="1">
      <c r="A73" s="68" t="s">
        <v>352</v>
      </c>
      <c r="B73" s="69">
        <v>200</v>
      </c>
      <c r="C73" s="72" t="s">
        <v>553</v>
      </c>
      <c r="D73" s="71">
        <f t="shared" si="2"/>
        <v>11300</v>
      </c>
      <c r="E73" s="93">
        <f t="shared" si="2"/>
        <v>11281</v>
      </c>
      <c r="F73" s="71">
        <f t="shared" si="3"/>
        <v>19</v>
      </c>
      <c r="H73" s="14"/>
    </row>
    <row r="74" spans="1:8" ht="42" customHeight="1">
      <c r="A74" s="75" t="s">
        <v>672</v>
      </c>
      <c r="B74" s="69"/>
      <c r="C74" s="72" t="s">
        <v>554</v>
      </c>
      <c r="D74" s="71">
        <f t="shared" si="2"/>
        <v>11300</v>
      </c>
      <c r="E74" s="93">
        <f t="shared" si="2"/>
        <v>11281</v>
      </c>
      <c r="F74" s="71">
        <f t="shared" si="3"/>
        <v>19</v>
      </c>
      <c r="H74" s="14"/>
    </row>
    <row r="75" spans="1:8" ht="26.25" customHeight="1">
      <c r="A75" s="68" t="s">
        <v>267</v>
      </c>
      <c r="B75" s="69"/>
      <c r="C75" s="72" t="s">
        <v>555</v>
      </c>
      <c r="D75" s="71">
        <f t="shared" si="2"/>
        <v>11300</v>
      </c>
      <c r="E75" s="93">
        <f t="shared" si="2"/>
        <v>11281</v>
      </c>
      <c r="F75" s="71">
        <f t="shared" si="3"/>
        <v>19</v>
      </c>
      <c r="H75" s="14"/>
    </row>
    <row r="76" spans="1:8" ht="29.25" customHeight="1">
      <c r="A76" s="68" t="s">
        <v>182</v>
      </c>
      <c r="B76" s="69"/>
      <c r="C76" s="72" t="s">
        <v>556</v>
      </c>
      <c r="D76" s="71">
        <f t="shared" si="2"/>
        <v>11300</v>
      </c>
      <c r="E76" s="93">
        <f t="shared" si="2"/>
        <v>11281</v>
      </c>
      <c r="F76" s="71">
        <f t="shared" si="3"/>
        <v>19</v>
      </c>
      <c r="H76" s="14"/>
    </row>
    <row r="77" spans="1:8" ht="24" customHeight="1">
      <c r="A77" s="68" t="s">
        <v>154</v>
      </c>
      <c r="B77" s="69">
        <v>200</v>
      </c>
      <c r="C77" s="72" t="s">
        <v>557</v>
      </c>
      <c r="D77" s="71">
        <v>11300</v>
      </c>
      <c r="E77" s="94">
        <v>11281</v>
      </c>
      <c r="F77" s="71">
        <f t="shared" si="3"/>
        <v>19</v>
      </c>
      <c r="H77" s="14"/>
    </row>
    <row r="78" spans="1:8" ht="24" customHeight="1">
      <c r="A78" s="95" t="s">
        <v>675</v>
      </c>
      <c r="B78" s="69">
        <v>200</v>
      </c>
      <c r="C78" s="72" t="s">
        <v>674</v>
      </c>
      <c r="D78" s="71">
        <f>D79</f>
        <v>4000</v>
      </c>
      <c r="E78" s="82">
        <f>E79</f>
        <v>0</v>
      </c>
      <c r="F78" s="71">
        <f aca="true" t="shared" si="4" ref="F78:F193">D78-E78</f>
        <v>4000</v>
      </c>
      <c r="H78" s="14"/>
    </row>
    <row r="79" spans="1:8" ht="24" customHeight="1">
      <c r="A79" s="68" t="s">
        <v>376</v>
      </c>
      <c r="B79" s="69">
        <v>200</v>
      </c>
      <c r="C79" s="72" t="s">
        <v>377</v>
      </c>
      <c r="D79" s="71">
        <f>D80</f>
        <v>4000</v>
      </c>
      <c r="E79" s="82">
        <f>E80</f>
        <v>0</v>
      </c>
      <c r="F79" s="71">
        <f t="shared" si="4"/>
        <v>4000</v>
      </c>
      <c r="H79" s="14"/>
    </row>
    <row r="80" spans="1:8" ht="69.75" customHeight="1">
      <c r="A80" s="68" t="s">
        <v>482</v>
      </c>
      <c r="B80" s="69">
        <v>200</v>
      </c>
      <c r="C80" s="72" t="s">
        <v>378</v>
      </c>
      <c r="D80" s="71">
        <f>D84</f>
        <v>4000</v>
      </c>
      <c r="E80" s="82">
        <f>E84</f>
        <v>0</v>
      </c>
      <c r="F80" s="71">
        <f t="shared" si="4"/>
        <v>4000</v>
      </c>
      <c r="H80" s="14"/>
    </row>
    <row r="81" spans="1:8" ht="24" customHeight="1" hidden="1">
      <c r="A81" s="68" t="s">
        <v>289</v>
      </c>
      <c r="B81" s="69">
        <v>200</v>
      </c>
      <c r="C81" s="72" t="s">
        <v>379</v>
      </c>
      <c r="D81" s="71">
        <f>D82</f>
        <v>4000</v>
      </c>
      <c r="E81" s="82">
        <f>E82</f>
        <v>0</v>
      </c>
      <c r="F81" s="71">
        <f t="shared" si="4"/>
        <v>4000</v>
      </c>
      <c r="H81" s="14"/>
    </row>
    <row r="82" spans="1:8" ht="24" customHeight="1">
      <c r="A82" s="68" t="s">
        <v>381</v>
      </c>
      <c r="B82" s="69">
        <v>200</v>
      </c>
      <c r="C82" s="72" t="s">
        <v>380</v>
      </c>
      <c r="D82" s="71">
        <f>D84</f>
        <v>4000</v>
      </c>
      <c r="E82" s="82">
        <f>E84</f>
        <v>0</v>
      </c>
      <c r="F82" s="71">
        <f t="shared" si="4"/>
        <v>4000</v>
      </c>
      <c r="H82" s="14"/>
    </row>
    <row r="83" spans="1:8" ht="24" customHeight="1">
      <c r="A83" s="68" t="s">
        <v>267</v>
      </c>
      <c r="B83" s="69">
        <v>200</v>
      </c>
      <c r="C83" s="72" t="s">
        <v>382</v>
      </c>
      <c r="D83" s="71">
        <f>D84</f>
        <v>4000</v>
      </c>
      <c r="E83" s="82">
        <f>E84</f>
        <v>0</v>
      </c>
      <c r="F83" s="71">
        <f t="shared" si="4"/>
        <v>4000</v>
      </c>
      <c r="H83" s="14"/>
    </row>
    <row r="84" spans="1:8" ht="24" customHeight="1">
      <c r="A84" s="68" t="s">
        <v>161</v>
      </c>
      <c r="B84" s="69">
        <v>200</v>
      </c>
      <c r="C84" s="72" t="s">
        <v>383</v>
      </c>
      <c r="D84" s="71">
        <v>4000</v>
      </c>
      <c r="E84" s="82">
        <v>0</v>
      </c>
      <c r="F84" s="71">
        <f t="shared" si="4"/>
        <v>4000</v>
      </c>
      <c r="H84" s="14"/>
    </row>
    <row r="85" spans="1:8" ht="24" customHeight="1">
      <c r="A85" s="68" t="s">
        <v>305</v>
      </c>
      <c r="B85" s="69">
        <v>200</v>
      </c>
      <c r="C85" s="72" t="s">
        <v>306</v>
      </c>
      <c r="D85" s="71">
        <f>D86+D110+D134</f>
        <v>605400</v>
      </c>
      <c r="E85" s="71">
        <f>E86+E110+E134</f>
        <v>243893.96000000002</v>
      </c>
      <c r="F85" s="71">
        <f t="shared" si="4"/>
        <v>361506.04</v>
      </c>
      <c r="H85" s="14"/>
    </row>
    <row r="86" spans="1:8" ht="41.25" customHeight="1" hidden="1">
      <c r="A86" s="89" t="s">
        <v>472</v>
      </c>
      <c r="B86" s="69">
        <v>200</v>
      </c>
      <c r="C86" s="72" t="s">
        <v>384</v>
      </c>
      <c r="D86" s="71">
        <f>D87</f>
        <v>92400</v>
      </c>
      <c r="E86" s="71">
        <f>E87</f>
        <v>49923.61</v>
      </c>
      <c r="F86" s="71">
        <f t="shared" si="4"/>
        <v>42476.39</v>
      </c>
      <c r="H86" s="14"/>
    </row>
    <row r="87" spans="1:8" ht="59.25" customHeight="1">
      <c r="A87" s="68" t="s">
        <v>480</v>
      </c>
      <c r="B87" s="69">
        <v>200</v>
      </c>
      <c r="C87" s="72" t="s">
        <v>385</v>
      </c>
      <c r="D87" s="71">
        <f>D88+D101+D95</f>
        <v>92400</v>
      </c>
      <c r="E87" s="71">
        <f>E88+E101+E95</f>
        <v>49923.61</v>
      </c>
      <c r="F87" s="71">
        <f t="shared" si="4"/>
        <v>42476.39</v>
      </c>
      <c r="H87" s="14"/>
    </row>
    <row r="88" spans="1:8" ht="84" customHeight="1">
      <c r="A88" s="68" t="s">
        <v>483</v>
      </c>
      <c r="B88" s="69">
        <v>200</v>
      </c>
      <c r="C88" s="72" t="s">
        <v>484</v>
      </c>
      <c r="D88" s="71">
        <f aca="true" t="shared" si="5" ref="D88:D93">D89</f>
        <v>16000</v>
      </c>
      <c r="E88" s="82">
        <v>0</v>
      </c>
      <c r="F88" s="71">
        <f t="shared" si="4"/>
        <v>16000</v>
      </c>
      <c r="H88" s="14"/>
    </row>
    <row r="89" spans="1:8" ht="33" customHeight="1" hidden="1">
      <c r="A89" s="68" t="s">
        <v>288</v>
      </c>
      <c r="B89" s="69">
        <v>200</v>
      </c>
      <c r="C89" s="72" t="s">
        <v>514</v>
      </c>
      <c r="D89" s="71">
        <f t="shared" si="5"/>
        <v>16000</v>
      </c>
      <c r="E89" s="86">
        <f>E90</f>
        <v>0</v>
      </c>
      <c r="F89" s="71">
        <f t="shared" si="4"/>
        <v>16000</v>
      </c>
      <c r="H89" s="14"/>
    </row>
    <row r="90" spans="1:8" ht="41.25" customHeight="1" hidden="1">
      <c r="A90" s="68" t="s">
        <v>358</v>
      </c>
      <c r="B90" s="69">
        <v>200</v>
      </c>
      <c r="C90" s="72" t="s">
        <v>515</v>
      </c>
      <c r="D90" s="71">
        <f t="shared" si="5"/>
        <v>16000</v>
      </c>
      <c r="E90" s="86">
        <f>E91</f>
        <v>0</v>
      </c>
      <c r="F90" s="71">
        <f t="shared" si="4"/>
        <v>16000</v>
      </c>
      <c r="H90" s="14"/>
    </row>
    <row r="91" spans="1:8" ht="37.5" customHeight="1">
      <c r="A91" s="68" t="s">
        <v>369</v>
      </c>
      <c r="B91" s="69">
        <v>200</v>
      </c>
      <c r="C91" s="72" t="s">
        <v>516</v>
      </c>
      <c r="D91" s="71">
        <f t="shared" si="5"/>
        <v>16000</v>
      </c>
      <c r="E91" s="86">
        <f>E92</f>
        <v>0</v>
      </c>
      <c r="F91" s="71">
        <f t="shared" si="4"/>
        <v>16000</v>
      </c>
      <c r="H91" s="14"/>
    </row>
    <row r="92" spans="1:8" ht="19.5" customHeight="1">
      <c r="A92" s="68" t="s">
        <v>267</v>
      </c>
      <c r="B92" s="69">
        <v>200</v>
      </c>
      <c r="C92" s="72" t="s">
        <v>517</v>
      </c>
      <c r="D92" s="71">
        <f t="shared" si="5"/>
        <v>16000</v>
      </c>
      <c r="E92" s="86">
        <f>E93</f>
        <v>0</v>
      </c>
      <c r="F92" s="71">
        <f t="shared" si="4"/>
        <v>16000</v>
      </c>
      <c r="H92" s="14"/>
    </row>
    <row r="93" spans="1:8" ht="22.5" customHeight="1">
      <c r="A93" s="68" t="s">
        <v>184</v>
      </c>
      <c r="B93" s="69">
        <v>200</v>
      </c>
      <c r="C93" s="72" t="s">
        <v>518</v>
      </c>
      <c r="D93" s="71">
        <f t="shared" si="5"/>
        <v>16000</v>
      </c>
      <c r="E93" s="86">
        <f>E94</f>
        <v>0</v>
      </c>
      <c r="F93" s="71">
        <f t="shared" si="4"/>
        <v>16000</v>
      </c>
      <c r="H93" s="14"/>
    </row>
    <row r="94" spans="1:8" ht="22.5" customHeight="1">
      <c r="A94" s="68" t="s">
        <v>160</v>
      </c>
      <c r="B94" s="69">
        <v>200</v>
      </c>
      <c r="C94" s="72" t="s">
        <v>519</v>
      </c>
      <c r="D94" s="71">
        <v>16000</v>
      </c>
      <c r="E94" s="96">
        <v>0</v>
      </c>
      <c r="F94" s="71">
        <f t="shared" si="4"/>
        <v>16000</v>
      </c>
      <c r="H94" s="14"/>
    </row>
    <row r="95" spans="1:8" ht="155.25" customHeight="1">
      <c r="A95" s="68" t="s">
        <v>481</v>
      </c>
      <c r="B95" s="69">
        <v>200</v>
      </c>
      <c r="C95" s="72" t="s">
        <v>633</v>
      </c>
      <c r="D95" s="71">
        <f aca="true" t="shared" si="6" ref="D95:E99">D96</f>
        <v>68400</v>
      </c>
      <c r="E95" s="71">
        <f t="shared" si="6"/>
        <v>45800</v>
      </c>
      <c r="F95" s="71">
        <f t="shared" si="4"/>
        <v>22600</v>
      </c>
      <c r="H95" s="14"/>
    </row>
    <row r="96" spans="1:8" ht="21" customHeight="1" hidden="1">
      <c r="A96" s="68" t="s">
        <v>280</v>
      </c>
      <c r="B96" s="69">
        <v>200</v>
      </c>
      <c r="C96" s="72" t="s">
        <v>634</v>
      </c>
      <c r="D96" s="71">
        <f t="shared" si="6"/>
        <v>68400</v>
      </c>
      <c r="E96" s="71">
        <f t="shared" si="6"/>
        <v>45800</v>
      </c>
      <c r="F96" s="71">
        <f t="shared" si="4"/>
        <v>22600</v>
      </c>
      <c r="H96" s="14"/>
    </row>
    <row r="97" spans="1:8" ht="22.5" customHeight="1">
      <c r="A97" s="68" t="s">
        <v>188</v>
      </c>
      <c r="B97" s="69">
        <v>200</v>
      </c>
      <c r="C97" s="72" t="s">
        <v>635</v>
      </c>
      <c r="D97" s="71">
        <f t="shared" si="6"/>
        <v>68400</v>
      </c>
      <c r="E97" s="71">
        <f t="shared" si="6"/>
        <v>45800</v>
      </c>
      <c r="F97" s="71">
        <f t="shared" si="4"/>
        <v>22600</v>
      </c>
      <c r="H97" s="14"/>
    </row>
    <row r="98" spans="1:8" ht="22.5" customHeight="1">
      <c r="A98" s="68" t="s">
        <v>279</v>
      </c>
      <c r="B98" s="69">
        <v>200</v>
      </c>
      <c r="C98" s="72" t="s">
        <v>636</v>
      </c>
      <c r="D98" s="71">
        <f t="shared" si="6"/>
        <v>68400</v>
      </c>
      <c r="E98" s="71">
        <f t="shared" si="6"/>
        <v>45800</v>
      </c>
      <c r="F98" s="71">
        <f t="shared" si="4"/>
        <v>22600</v>
      </c>
      <c r="H98" s="14"/>
    </row>
    <row r="99" spans="1:8" ht="22.5" customHeight="1">
      <c r="A99" s="68" t="s">
        <v>189</v>
      </c>
      <c r="B99" s="69">
        <v>200</v>
      </c>
      <c r="C99" s="72" t="s">
        <v>637</v>
      </c>
      <c r="D99" s="71">
        <f t="shared" si="6"/>
        <v>68400</v>
      </c>
      <c r="E99" s="71">
        <f t="shared" si="6"/>
        <v>45800</v>
      </c>
      <c r="F99" s="71">
        <f t="shared" si="4"/>
        <v>22600</v>
      </c>
      <c r="H99" s="14"/>
    </row>
    <row r="100" spans="1:8" ht="33.75" customHeight="1">
      <c r="A100" s="68" t="s">
        <v>163</v>
      </c>
      <c r="B100" s="69">
        <v>200</v>
      </c>
      <c r="C100" s="72" t="s">
        <v>638</v>
      </c>
      <c r="D100" s="71">
        <v>68400</v>
      </c>
      <c r="E100" s="87">
        <v>45800</v>
      </c>
      <c r="F100" s="71">
        <f t="shared" si="4"/>
        <v>22600</v>
      </c>
      <c r="H100" s="14"/>
    </row>
    <row r="101" spans="1:8" ht="73.5" customHeight="1">
      <c r="A101" s="68" t="s">
        <v>485</v>
      </c>
      <c r="B101" s="69">
        <v>200</v>
      </c>
      <c r="C101" s="72" t="s">
        <v>386</v>
      </c>
      <c r="D101" s="74">
        <f aca="true" t="shared" si="7" ref="D101:E103">D102</f>
        <v>8000</v>
      </c>
      <c r="E101" s="97">
        <f t="shared" si="7"/>
        <v>4123.61</v>
      </c>
      <c r="F101" s="71">
        <f t="shared" si="4"/>
        <v>3876.3900000000003</v>
      </c>
      <c r="H101" s="14"/>
    </row>
    <row r="102" spans="1:8" ht="34.5" customHeight="1" hidden="1">
      <c r="A102" s="68" t="s">
        <v>289</v>
      </c>
      <c r="B102" s="69">
        <v>200</v>
      </c>
      <c r="C102" s="72" t="s">
        <v>387</v>
      </c>
      <c r="D102" s="74">
        <f t="shared" si="7"/>
        <v>8000</v>
      </c>
      <c r="E102" s="97">
        <f t="shared" si="7"/>
        <v>4123.61</v>
      </c>
      <c r="F102" s="71">
        <f t="shared" si="4"/>
        <v>3876.3900000000003</v>
      </c>
      <c r="H102" s="14"/>
    </row>
    <row r="103" spans="1:8" ht="24" customHeight="1" hidden="1">
      <c r="A103" s="68" t="s">
        <v>410</v>
      </c>
      <c r="B103" s="69">
        <v>200</v>
      </c>
      <c r="C103" s="72" t="s">
        <v>404</v>
      </c>
      <c r="D103" s="74">
        <f t="shared" si="7"/>
        <v>8000</v>
      </c>
      <c r="E103" s="97">
        <f t="shared" si="7"/>
        <v>4123.61</v>
      </c>
      <c r="F103" s="71">
        <f t="shared" si="4"/>
        <v>3876.3900000000003</v>
      </c>
      <c r="H103" s="14"/>
    </row>
    <row r="104" spans="1:8" ht="24" customHeight="1">
      <c r="A104" s="68" t="s">
        <v>411</v>
      </c>
      <c r="B104" s="69">
        <v>200</v>
      </c>
      <c r="C104" s="72" t="s">
        <v>407</v>
      </c>
      <c r="D104" s="74">
        <f>D105+D107</f>
        <v>8000</v>
      </c>
      <c r="E104" s="74">
        <f>E105+E107</f>
        <v>4123.61</v>
      </c>
      <c r="F104" s="71">
        <f t="shared" si="4"/>
        <v>3876.3900000000003</v>
      </c>
      <c r="H104" s="14"/>
    </row>
    <row r="105" spans="1:8" ht="24" customHeight="1">
      <c r="A105" s="68" t="s">
        <v>267</v>
      </c>
      <c r="B105" s="69">
        <v>200</v>
      </c>
      <c r="C105" s="72" t="s">
        <v>408</v>
      </c>
      <c r="D105" s="74">
        <f>D106</f>
        <v>6500</v>
      </c>
      <c r="E105" s="97">
        <f>E106</f>
        <v>3091.89</v>
      </c>
      <c r="F105" s="71">
        <f t="shared" si="4"/>
        <v>3408.11</v>
      </c>
      <c r="H105" s="14"/>
    </row>
    <row r="106" spans="1:8" ht="25.5" customHeight="1">
      <c r="A106" s="68" t="s">
        <v>161</v>
      </c>
      <c r="B106" s="69">
        <v>200</v>
      </c>
      <c r="C106" s="72" t="s">
        <v>409</v>
      </c>
      <c r="D106" s="74">
        <f>8000-1500</f>
        <v>6500</v>
      </c>
      <c r="E106" s="97">
        <v>3091.89</v>
      </c>
      <c r="F106" s="71">
        <f t="shared" si="4"/>
        <v>3408.11</v>
      </c>
      <c r="H106" s="14"/>
    </row>
    <row r="107" spans="1:8" ht="24" customHeight="1">
      <c r="A107" s="98" t="s">
        <v>587</v>
      </c>
      <c r="B107" s="99">
        <v>200</v>
      </c>
      <c r="C107" s="84" t="s">
        <v>651</v>
      </c>
      <c r="D107" s="71">
        <f>D108</f>
        <v>1500</v>
      </c>
      <c r="E107" s="71">
        <f>E108</f>
        <v>1031.72</v>
      </c>
      <c r="F107" s="71">
        <f t="shared" si="4"/>
        <v>468.28</v>
      </c>
      <c r="H107" s="14"/>
    </row>
    <row r="108" spans="1:8" ht="24" customHeight="1">
      <c r="A108" s="98" t="s">
        <v>267</v>
      </c>
      <c r="B108" s="99">
        <v>200</v>
      </c>
      <c r="C108" s="84" t="s">
        <v>405</v>
      </c>
      <c r="D108" s="71">
        <f>D109</f>
        <v>1500</v>
      </c>
      <c r="E108" s="71">
        <f>E109</f>
        <v>1031.72</v>
      </c>
      <c r="F108" s="71">
        <f t="shared" si="4"/>
        <v>468.28</v>
      </c>
      <c r="H108" s="14"/>
    </row>
    <row r="109" spans="1:8" ht="24" customHeight="1">
      <c r="A109" s="98" t="s">
        <v>161</v>
      </c>
      <c r="B109" s="99">
        <v>200</v>
      </c>
      <c r="C109" s="84" t="s">
        <v>406</v>
      </c>
      <c r="D109" s="71">
        <v>1500</v>
      </c>
      <c r="E109" s="97">
        <v>1031.72</v>
      </c>
      <c r="F109" s="71">
        <f t="shared" si="4"/>
        <v>468.28</v>
      </c>
      <c r="H109" s="14"/>
    </row>
    <row r="110" spans="1:8" ht="37.5" customHeight="1" hidden="1">
      <c r="A110" s="89" t="s">
        <v>486</v>
      </c>
      <c r="B110" s="69">
        <v>200</v>
      </c>
      <c r="C110" s="72" t="s">
        <v>489</v>
      </c>
      <c r="D110" s="71">
        <f>D111+D119</f>
        <v>50500</v>
      </c>
      <c r="E110" s="71">
        <f>E111+E119</f>
        <v>42108</v>
      </c>
      <c r="F110" s="71">
        <f t="shared" si="4"/>
        <v>8392</v>
      </c>
      <c r="H110" s="14"/>
    </row>
    <row r="111" spans="1:8" ht="80.25" customHeight="1">
      <c r="A111" s="68" t="s">
        <v>487</v>
      </c>
      <c r="B111" s="69">
        <v>200</v>
      </c>
      <c r="C111" s="72" t="s">
        <v>491</v>
      </c>
      <c r="D111" s="71">
        <f aca="true" t="shared" si="8" ref="D111:E117">D112</f>
        <v>10000</v>
      </c>
      <c r="E111" s="71">
        <f t="shared" si="8"/>
        <v>10000</v>
      </c>
      <c r="F111" s="71">
        <f t="shared" si="4"/>
        <v>0</v>
      </c>
      <c r="H111" s="14"/>
    </row>
    <row r="112" spans="1:8" ht="115.5" customHeight="1">
      <c r="A112" s="68" t="s">
        <v>488</v>
      </c>
      <c r="B112" s="69">
        <v>200</v>
      </c>
      <c r="C112" s="72" t="s">
        <v>490</v>
      </c>
      <c r="D112" s="71">
        <f t="shared" si="8"/>
        <v>10000</v>
      </c>
      <c r="E112" s="74">
        <f t="shared" si="8"/>
        <v>10000</v>
      </c>
      <c r="F112" s="86">
        <f t="shared" si="4"/>
        <v>0</v>
      </c>
      <c r="H112" s="14"/>
    </row>
    <row r="113" spans="1:8" ht="22.5" customHeight="1" hidden="1">
      <c r="A113" s="68" t="s">
        <v>288</v>
      </c>
      <c r="B113" s="69">
        <v>200</v>
      </c>
      <c r="C113" s="72" t="s">
        <v>498</v>
      </c>
      <c r="D113" s="71">
        <f t="shared" si="8"/>
        <v>10000</v>
      </c>
      <c r="E113" s="93">
        <f>E114</f>
        <v>10000</v>
      </c>
      <c r="F113" s="86">
        <f t="shared" si="4"/>
        <v>0</v>
      </c>
      <c r="H113" s="14"/>
    </row>
    <row r="114" spans="1:8" ht="22.5" customHeight="1" hidden="1">
      <c r="A114" s="68" t="s">
        <v>358</v>
      </c>
      <c r="B114" s="69">
        <v>200</v>
      </c>
      <c r="C114" s="72" t="s">
        <v>497</v>
      </c>
      <c r="D114" s="71">
        <f t="shared" si="8"/>
        <v>10000</v>
      </c>
      <c r="E114" s="93">
        <f>E115</f>
        <v>10000</v>
      </c>
      <c r="F114" s="86">
        <f t="shared" si="4"/>
        <v>0</v>
      </c>
      <c r="H114" s="14"/>
    </row>
    <row r="115" spans="1:8" ht="22.5" customHeight="1">
      <c r="A115" s="68" t="s">
        <v>369</v>
      </c>
      <c r="B115" s="69">
        <v>200</v>
      </c>
      <c r="C115" s="72" t="s">
        <v>496</v>
      </c>
      <c r="D115" s="71">
        <f t="shared" si="8"/>
        <v>10000</v>
      </c>
      <c r="E115" s="71">
        <f t="shared" si="8"/>
        <v>10000</v>
      </c>
      <c r="F115" s="86">
        <f t="shared" si="4"/>
        <v>0</v>
      </c>
      <c r="H115" s="14"/>
    </row>
    <row r="116" spans="1:8" ht="22.5" customHeight="1">
      <c r="A116" s="68" t="s">
        <v>267</v>
      </c>
      <c r="B116" s="69">
        <v>200</v>
      </c>
      <c r="C116" s="72" t="s">
        <v>495</v>
      </c>
      <c r="D116" s="71">
        <f t="shared" si="8"/>
        <v>10000</v>
      </c>
      <c r="E116" s="93">
        <f>E117</f>
        <v>10000</v>
      </c>
      <c r="F116" s="86">
        <f t="shared" si="4"/>
        <v>0</v>
      </c>
      <c r="H116" s="14"/>
    </row>
    <row r="117" spans="1:8" ht="22.5" customHeight="1">
      <c r="A117" s="68" t="s">
        <v>184</v>
      </c>
      <c r="B117" s="69">
        <v>200</v>
      </c>
      <c r="C117" s="72" t="s">
        <v>494</v>
      </c>
      <c r="D117" s="71">
        <f t="shared" si="8"/>
        <v>10000</v>
      </c>
      <c r="E117" s="71">
        <f t="shared" si="8"/>
        <v>10000</v>
      </c>
      <c r="F117" s="86">
        <f t="shared" si="4"/>
        <v>0</v>
      </c>
      <c r="H117" s="14"/>
    </row>
    <row r="118" spans="1:8" ht="33.75" customHeight="1">
      <c r="A118" s="68" t="s">
        <v>160</v>
      </c>
      <c r="B118" s="69">
        <v>200</v>
      </c>
      <c r="C118" s="72" t="s">
        <v>493</v>
      </c>
      <c r="D118" s="71">
        <v>10000</v>
      </c>
      <c r="E118" s="100">
        <v>10000</v>
      </c>
      <c r="F118" s="86">
        <f t="shared" si="4"/>
        <v>0</v>
      </c>
      <c r="H118" s="14"/>
    </row>
    <row r="119" spans="1:8" ht="39.75" customHeight="1">
      <c r="A119" s="85" t="s">
        <v>504</v>
      </c>
      <c r="B119" s="69">
        <v>200</v>
      </c>
      <c r="C119" s="72" t="s">
        <v>505</v>
      </c>
      <c r="D119" s="71">
        <f>D120+D127</f>
        <v>40500</v>
      </c>
      <c r="E119" s="71">
        <f>E120+E127</f>
        <v>32108</v>
      </c>
      <c r="F119" s="86">
        <f t="shared" si="4"/>
        <v>8392</v>
      </c>
      <c r="H119" s="14"/>
    </row>
    <row r="120" spans="1:8" ht="131.25" customHeight="1">
      <c r="A120" s="68" t="s">
        <v>679</v>
      </c>
      <c r="B120" s="69">
        <v>200</v>
      </c>
      <c r="C120" s="72" t="s">
        <v>499</v>
      </c>
      <c r="D120" s="71">
        <f aca="true" t="shared" si="9" ref="D120:E125">D121</f>
        <v>35500</v>
      </c>
      <c r="E120" s="97">
        <f t="shared" si="9"/>
        <v>27108</v>
      </c>
      <c r="F120" s="86">
        <f t="shared" si="4"/>
        <v>8392</v>
      </c>
      <c r="H120" s="14"/>
    </row>
    <row r="121" spans="1:8" ht="24" customHeight="1" hidden="1">
      <c r="A121" s="68" t="str">
        <f>A45</f>
        <v>Закупка товаров,работ и услуг для государственных (муниципальных) нужд</v>
      </c>
      <c r="B121" s="69"/>
      <c r="C121" s="72" t="s">
        <v>500</v>
      </c>
      <c r="D121" s="71">
        <f t="shared" si="9"/>
        <v>35500</v>
      </c>
      <c r="E121" s="97">
        <f t="shared" si="9"/>
        <v>27108</v>
      </c>
      <c r="F121" s="86">
        <f t="shared" si="4"/>
        <v>8392</v>
      </c>
      <c r="H121" s="14"/>
    </row>
    <row r="122" spans="1:8" ht="42" customHeight="1" hidden="1">
      <c r="A122" s="68" t="str">
        <f>A46</f>
        <v>Иные закупки товаров, работ и услуг для обеспечения государственных (муниципальных) нужд</v>
      </c>
      <c r="B122" s="69">
        <v>200</v>
      </c>
      <c r="C122" s="72" t="s">
        <v>501</v>
      </c>
      <c r="D122" s="71">
        <f t="shared" si="9"/>
        <v>35500</v>
      </c>
      <c r="E122" s="97">
        <f t="shared" si="9"/>
        <v>27108</v>
      </c>
      <c r="F122" s="86">
        <f t="shared" si="4"/>
        <v>8392</v>
      </c>
      <c r="H122" s="14"/>
    </row>
    <row r="123" spans="1:8" ht="34.5" customHeight="1">
      <c r="A123" s="68" t="str">
        <f>A47</f>
        <v>Прочая закупка товаров, работи  услуг для обеспечения государственных(муниципальных) нужд</v>
      </c>
      <c r="B123" s="69">
        <v>200</v>
      </c>
      <c r="C123" s="72" t="s">
        <v>502</v>
      </c>
      <c r="D123" s="71">
        <f t="shared" si="9"/>
        <v>35500</v>
      </c>
      <c r="E123" s="97">
        <f t="shared" si="9"/>
        <v>27108</v>
      </c>
      <c r="F123" s="86">
        <f t="shared" si="4"/>
        <v>8392</v>
      </c>
      <c r="H123" s="14"/>
    </row>
    <row r="124" spans="1:8" ht="17.25" customHeight="1">
      <c r="A124" s="68" t="s">
        <v>267</v>
      </c>
      <c r="B124" s="69">
        <v>200</v>
      </c>
      <c r="C124" s="72" t="s">
        <v>503</v>
      </c>
      <c r="D124" s="71">
        <f t="shared" si="9"/>
        <v>35500</v>
      </c>
      <c r="E124" s="97">
        <f t="shared" si="9"/>
        <v>27108</v>
      </c>
      <c r="F124" s="86">
        <f t="shared" si="4"/>
        <v>8392</v>
      </c>
      <c r="H124" s="14"/>
    </row>
    <row r="125" spans="1:8" ht="15.75" customHeight="1">
      <c r="A125" s="68" t="s">
        <v>184</v>
      </c>
      <c r="B125" s="69">
        <v>200</v>
      </c>
      <c r="C125" s="72" t="s">
        <v>506</v>
      </c>
      <c r="D125" s="71">
        <f t="shared" si="9"/>
        <v>35500</v>
      </c>
      <c r="E125" s="97">
        <f t="shared" si="9"/>
        <v>27108</v>
      </c>
      <c r="F125" s="86">
        <f t="shared" si="4"/>
        <v>8392</v>
      </c>
      <c r="H125" s="14"/>
    </row>
    <row r="126" spans="1:8" ht="18.75" customHeight="1">
      <c r="A126" s="68" t="s">
        <v>160</v>
      </c>
      <c r="B126" s="69">
        <v>200</v>
      </c>
      <c r="C126" s="72" t="s">
        <v>115</v>
      </c>
      <c r="D126" s="71">
        <v>35500</v>
      </c>
      <c r="E126" s="97">
        <v>27108</v>
      </c>
      <c r="F126" s="86">
        <f t="shared" si="4"/>
        <v>8392</v>
      </c>
      <c r="H126" s="14"/>
    </row>
    <row r="127" spans="1:8" ht="84.75" customHeight="1">
      <c r="A127" s="68" t="s">
        <v>492</v>
      </c>
      <c r="B127" s="69">
        <v>200</v>
      </c>
      <c r="C127" s="72" t="s">
        <v>507</v>
      </c>
      <c r="D127" s="71">
        <f>D129</f>
        <v>5000</v>
      </c>
      <c r="E127" s="97">
        <f>E129</f>
        <v>5000</v>
      </c>
      <c r="F127" s="86">
        <f t="shared" si="4"/>
        <v>0</v>
      </c>
      <c r="H127" s="14"/>
    </row>
    <row r="128" spans="1:8" ht="35.25" customHeight="1" hidden="1">
      <c r="A128" s="68" t="s">
        <v>288</v>
      </c>
      <c r="B128" s="69">
        <v>200</v>
      </c>
      <c r="C128" s="72" t="s">
        <v>508</v>
      </c>
      <c r="D128" s="71">
        <f aca="true" t="shared" si="10" ref="D128:E132">D129</f>
        <v>5000</v>
      </c>
      <c r="E128" s="97">
        <f t="shared" si="10"/>
        <v>5000</v>
      </c>
      <c r="F128" s="86">
        <f t="shared" si="4"/>
        <v>0</v>
      </c>
      <c r="H128" s="14"/>
    </row>
    <row r="129" spans="1:8" ht="43.5" customHeight="1" hidden="1">
      <c r="A129" s="68" t="s">
        <v>358</v>
      </c>
      <c r="B129" s="69">
        <v>200</v>
      </c>
      <c r="C129" s="72" t="s">
        <v>509</v>
      </c>
      <c r="D129" s="74">
        <f t="shared" si="10"/>
        <v>5000</v>
      </c>
      <c r="E129" s="97">
        <f t="shared" si="10"/>
        <v>5000</v>
      </c>
      <c r="F129" s="86">
        <f t="shared" si="4"/>
        <v>0</v>
      </c>
      <c r="H129" s="14"/>
    </row>
    <row r="130" spans="1:8" ht="42" customHeight="1">
      <c r="A130" s="68" t="s">
        <v>369</v>
      </c>
      <c r="B130" s="69">
        <v>200</v>
      </c>
      <c r="C130" s="72" t="s">
        <v>510</v>
      </c>
      <c r="D130" s="74">
        <f t="shared" si="10"/>
        <v>5000</v>
      </c>
      <c r="E130" s="97">
        <f t="shared" si="10"/>
        <v>5000</v>
      </c>
      <c r="F130" s="86">
        <f t="shared" si="4"/>
        <v>0</v>
      </c>
      <c r="H130" s="14"/>
    </row>
    <row r="131" spans="1:8" ht="24" customHeight="1">
      <c r="A131" s="68" t="s">
        <v>267</v>
      </c>
      <c r="B131" s="69">
        <v>200</v>
      </c>
      <c r="C131" s="72" t="s">
        <v>511</v>
      </c>
      <c r="D131" s="74">
        <f t="shared" si="10"/>
        <v>5000</v>
      </c>
      <c r="E131" s="97">
        <f t="shared" si="10"/>
        <v>5000</v>
      </c>
      <c r="F131" s="86">
        <f t="shared" si="4"/>
        <v>0</v>
      </c>
      <c r="H131" s="14"/>
    </row>
    <row r="132" spans="1:8" ht="24" customHeight="1">
      <c r="A132" s="68" t="s">
        <v>184</v>
      </c>
      <c r="B132" s="69">
        <v>200</v>
      </c>
      <c r="C132" s="72" t="s">
        <v>512</v>
      </c>
      <c r="D132" s="74">
        <f t="shared" si="10"/>
        <v>5000</v>
      </c>
      <c r="E132" s="97">
        <f t="shared" si="10"/>
        <v>5000</v>
      </c>
      <c r="F132" s="86">
        <f t="shared" si="4"/>
        <v>0</v>
      </c>
      <c r="H132" s="14"/>
    </row>
    <row r="133" spans="1:8" ht="24" customHeight="1">
      <c r="A133" s="68" t="s">
        <v>161</v>
      </c>
      <c r="B133" s="69">
        <v>200</v>
      </c>
      <c r="C133" s="72" t="s">
        <v>513</v>
      </c>
      <c r="D133" s="74">
        <v>5000</v>
      </c>
      <c r="E133" s="97">
        <v>5000</v>
      </c>
      <c r="F133" s="86">
        <f t="shared" si="4"/>
        <v>0</v>
      </c>
      <c r="H133" s="14"/>
    </row>
    <row r="134" spans="1:8" ht="24" customHeight="1" hidden="1">
      <c r="A134" s="68" t="s">
        <v>113</v>
      </c>
      <c r="B134" s="69">
        <v>200</v>
      </c>
      <c r="C134" s="72" t="s">
        <v>559</v>
      </c>
      <c r="D134" s="74">
        <f>D135</f>
        <v>462500</v>
      </c>
      <c r="E134" s="74">
        <f>E135</f>
        <v>151862.35</v>
      </c>
      <c r="F134" s="71">
        <f t="shared" si="4"/>
        <v>310637.65</v>
      </c>
      <c r="H134" s="14"/>
    </row>
    <row r="135" spans="1:8" ht="24" customHeight="1">
      <c r="A135" s="68" t="s">
        <v>361</v>
      </c>
      <c r="B135" s="69">
        <v>200</v>
      </c>
      <c r="C135" s="72" t="s">
        <v>560</v>
      </c>
      <c r="D135" s="74">
        <f>D150+D172+D136+D143</f>
        <v>462500</v>
      </c>
      <c r="E135" s="71">
        <f>E150+E172+E136+E143</f>
        <v>151862.35</v>
      </c>
      <c r="F135" s="71">
        <f t="shared" si="4"/>
        <v>310637.65</v>
      </c>
      <c r="H135" s="14"/>
    </row>
    <row r="136" spans="1:8" ht="123.75" customHeight="1">
      <c r="A136" s="102" t="s">
        <v>659</v>
      </c>
      <c r="B136" s="69">
        <v>200</v>
      </c>
      <c r="C136" s="72" t="s">
        <v>689</v>
      </c>
      <c r="D136" s="74">
        <f aca="true" t="shared" si="11" ref="D136:E141">D137</f>
        <v>32000</v>
      </c>
      <c r="E136" s="97">
        <f t="shared" si="11"/>
        <v>26346.51</v>
      </c>
      <c r="F136" s="71">
        <f t="shared" si="4"/>
        <v>5653.490000000002</v>
      </c>
      <c r="H136" s="14"/>
    </row>
    <row r="137" spans="1:8" ht="20.25" customHeight="1" hidden="1">
      <c r="A137" s="68" t="str">
        <f>A47</f>
        <v>Прочая закупка товаров, работи  услуг для обеспечения государственных(муниципальных) нужд</v>
      </c>
      <c r="B137" s="69">
        <v>200</v>
      </c>
      <c r="C137" s="72" t="s">
        <v>660</v>
      </c>
      <c r="D137" s="74">
        <f t="shared" si="11"/>
        <v>32000</v>
      </c>
      <c r="E137" s="97">
        <f t="shared" si="11"/>
        <v>26346.51</v>
      </c>
      <c r="F137" s="71">
        <f t="shared" si="4"/>
        <v>5653.490000000002</v>
      </c>
      <c r="H137" s="14"/>
    </row>
    <row r="138" spans="1:8" ht="24" customHeight="1" hidden="1">
      <c r="A138" s="68" t="str">
        <f>A48</f>
        <v>Расходы</v>
      </c>
      <c r="B138" s="69">
        <v>200</v>
      </c>
      <c r="C138" s="72" t="s">
        <v>661</v>
      </c>
      <c r="D138" s="74">
        <f t="shared" si="11"/>
        <v>32000</v>
      </c>
      <c r="E138" s="97">
        <f t="shared" si="11"/>
        <v>26346.51</v>
      </c>
      <c r="F138" s="71">
        <f t="shared" si="4"/>
        <v>5653.490000000002</v>
      </c>
      <c r="H138" s="14"/>
    </row>
    <row r="139" spans="1:8" ht="24" customHeight="1">
      <c r="A139" s="68" t="str">
        <f>A49</f>
        <v>Оплата работ, услуг</v>
      </c>
      <c r="B139" s="69">
        <v>200</v>
      </c>
      <c r="C139" s="72" t="s">
        <v>688</v>
      </c>
      <c r="D139" s="74">
        <f t="shared" si="11"/>
        <v>32000</v>
      </c>
      <c r="E139" s="97">
        <f t="shared" si="11"/>
        <v>26346.51</v>
      </c>
      <c r="F139" s="71">
        <f t="shared" si="4"/>
        <v>5653.490000000002</v>
      </c>
      <c r="H139" s="14"/>
    </row>
    <row r="140" spans="1:8" ht="24" customHeight="1">
      <c r="A140" s="68" t="s">
        <v>267</v>
      </c>
      <c r="B140" s="69">
        <v>200</v>
      </c>
      <c r="C140" s="72" t="s">
        <v>687</v>
      </c>
      <c r="D140" s="74">
        <f t="shared" si="11"/>
        <v>32000</v>
      </c>
      <c r="E140" s="97">
        <f t="shared" si="11"/>
        <v>26346.51</v>
      </c>
      <c r="F140" s="71">
        <f t="shared" si="4"/>
        <v>5653.490000000002</v>
      </c>
      <c r="H140" s="14"/>
    </row>
    <row r="141" spans="1:8" ht="24" customHeight="1">
      <c r="A141" s="68" t="s">
        <v>184</v>
      </c>
      <c r="B141" s="69">
        <v>200</v>
      </c>
      <c r="C141" s="72" t="s">
        <v>686</v>
      </c>
      <c r="D141" s="74">
        <f t="shared" si="11"/>
        <v>32000</v>
      </c>
      <c r="E141" s="97">
        <f t="shared" si="11"/>
        <v>26346.51</v>
      </c>
      <c r="F141" s="71">
        <f t="shared" si="4"/>
        <v>5653.490000000002</v>
      </c>
      <c r="H141" s="14"/>
    </row>
    <row r="142" spans="1:8" ht="24" customHeight="1">
      <c r="A142" s="68" t="s">
        <v>160</v>
      </c>
      <c r="B142" s="69">
        <v>200</v>
      </c>
      <c r="C142" s="72" t="s">
        <v>685</v>
      </c>
      <c r="D142" s="74">
        <v>32000</v>
      </c>
      <c r="E142" s="93">
        <v>26346.51</v>
      </c>
      <c r="F142" s="71">
        <f t="shared" si="4"/>
        <v>5653.490000000002</v>
      </c>
      <c r="H142" s="14"/>
    </row>
    <row r="143" spans="1:8" ht="104.25" customHeight="1">
      <c r="A143" s="102" t="s">
        <v>664</v>
      </c>
      <c r="B143" s="69">
        <v>200</v>
      </c>
      <c r="C143" s="72" t="s">
        <v>694</v>
      </c>
      <c r="D143" s="74">
        <f aca="true" t="shared" si="12" ref="D143:D148">D144</f>
        <v>31000</v>
      </c>
      <c r="E143" s="116">
        <f>E146</f>
        <v>0</v>
      </c>
      <c r="F143" s="71">
        <f t="shared" si="4"/>
        <v>31000</v>
      </c>
      <c r="H143" s="14"/>
    </row>
    <row r="144" spans="1:8" ht="24" customHeight="1" hidden="1">
      <c r="A144" s="68" t="str">
        <f>A54</f>
        <v>Поступление нефинансовых активов</v>
      </c>
      <c r="B144" s="69">
        <v>200</v>
      </c>
      <c r="C144" s="72" t="s">
        <v>662</v>
      </c>
      <c r="D144" s="74">
        <f t="shared" si="12"/>
        <v>31000</v>
      </c>
      <c r="E144" s="116"/>
      <c r="F144" s="71">
        <f t="shared" si="4"/>
        <v>31000</v>
      </c>
      <c r="H144" s="14"/>
    </row>
    <row r="145" spans="1:8" ht="24" customHeight="1" hidden="1">
      <c r="A145" s="68" t="str">
        <f>A55</f>
        <v>Увеличение стоимости материальных запасов</v>
      </c>
      <c r="B145" s="69">
        <v>200</v>
      </c>
      <c r="C145" s="72" t="s">
        <v>663</v>
      </c>
      <c r="D145" s="74">
        <f t="shared" si="12"/>
        <v>31000</v>
      </c>
      <c r="E145" s="116"/>
      <c r="F145" s="71">
        <f t="shared" si="4"/>
        <v>31000</v>
      </c>
      <c r="H145" s="14"/>
    </row>
    <row r="146" spans="1:8" ht="24" customHeight="1">
      <c r="A146" s="68" t="str">
        <f>A56</f>
        <v>Муниципальная программа  Ковалевского сельского поселения «Управление муниципальными финансами»</v>
      </c>
      <c r="B146" s="69">
        <v>200</v>
      </c>
      <c r="C146" s="72" t="s">
        <v>693</v>
      </c>
      <c r="D146" s="74">
        <f t="shared" si="12"/>
        <v>31000</v>
      </c>
      <c r="E146" s="116">
        <f>E147</f>
        <v>0</v>
      </c>
      <c r="F146" s="71">
        <f t="shared" si="4"/>
        <v>31000</v>
      </c>
      <c r="H146" s="14"/>
    </row>
    <row r="147" spans="1:8" ht="24" customHeight="1">
      <c r="A147" s="68" t="s">
        <v>267</v>
      </c>
      <c r="B147" s="69">
        <v>200</v>
      </c>
      <c r="C147" s="72" t="s">
        <v>692</v>
      </c>
      <c r="D147" s="74">
        <f t="shared" si="12"/>
        <v>31000</v>
      </c>
      <c r="E147" s="116">
        <f>E148</f>
        <v>0</v>
      </c>
      <c r="F147" s="71">
        <f t="shared" si="4"/>
        <v>31000</v>
      </c>
      <c r="H147" s="14"/>
    </row>
    <row r="148" spans="1:8" ht="24" customHeight="1">
      <c r="A148" s="68" t="s">
        <v>184</v>
      </c>
      <c r="B148" s="69">
        <v>200</v>
      </c>
      <c r="C148" s="72" t="s">
        <v>691</v>
      </c>
      <c r="D148" s="74">
        <f t="shared" si="12"/>
        <v>31000</v>
      </c>
      <c r="E148" s="116">
        <f>E149</f>
        <v>0</v>
      </c>
      <c r="F148" s="71">
        <f t="shared" si="4"/>
        <v>31000</v>
      </c>
      <c r="H148" s="14"/>
    </row>
    <row r="149" spans="1:8" ht="24" customHeight="1">
      <c r="A149" s="68" t="s">
        <v>160</v>
      </c>
      <c r="B149" s="69">
        <v>200</v>
      </c>
      <c r="C149" s="72" t="s">
        <v>690</v>
      </c>
      <c r="D149" s="74">
        <v>31000</v>
      </c>
      <c r="E149" s="116">
        <v>0</v>
      </c>
      <c r="F149" s="71">
        <f t="shared" si="4"/>
        <v>31000</v>
      </c>
      <c r="H149" s="14"/>
    </row>
    <row r="150" spans="1:8" ht="74.25" customHeight="1">
      <c r="A150" s="68" t="s">
        <v>558</v>
      </c>
      <c r="B150" s="69">
        <v>200</v>
      </c>
      <c r="C150" s="72" t="s">
        <v>585</v>
      </c>
      <c r="D150" s="74">
        <f>D151+D157+D163</f>
        <v>379500</v>
      </c>
      <c r="E150" s="58">
        <f>E151+E157+E163</f>
        <v>105515.84</v>
      </c>
      <c r="F150" s="71">
        <f t="shared" si="4"/>
        <v>273984.16000000003</v>
      </c>
      <c r="H150" s="14"/>
    </row>
    <row r="151" spans="1:8" ht="24" customHeight="1" hidden="1" thickBot="1">
      <c r="A151" s="68" t="str">
        <f>A61</f>
        <v> Расходы</v>
      </c>
      <c r="B151" s="69">
        <v>200</v>
      </c>
      <c r="C151" s="72" t="s">
        <v>561</v>
      </c>
      <c r="D151" s="74">
        <f aca="true" t="shared" si="13" ref="D151:E155">D152</f>
        <v>63000</v>
      </c>
      <c r="E151" s="58">
        <f t="shared" si="13"/>
        <v>62996</v>
      </c>
      <c r="F151" s="71">
        <f t="shared" si="4"/>
        <v>4</v>
      </c>
      <c r="H151" s="14"/>
    </row>
    <row r="152" spans="1:8" ht="24" customHeight="1" hidden="1" thickBot="1">
      <c r="A152" s="68" t="str">
        <f>A62</f>
        <v>Безвозмездные перечисления бюджетам</v>
      </c>
      <c r="B152" s="69">
        <v>200</v>
      </c>
      <c r="C152" s="72" t="s">
        <v>562</v>
      </c>
      <c r="D152" s="74">
        <f t="shared" si="13"/>
        <v>63000</v>
      </c>
      <c r="E152" s="58">
        <f t="shared" si="13"/>
        <v>62996</v>
      </c>
      <c r="F152" s="71">
        <f t="shared" si="4"/>
        <v>4</v>
      </c>
      <c r="H152" s="14"/>
    </row>
    <row r="153" spans="1:8" ht="24" customHeight="1">
      <c r="A153" s="68" t="str">
        <f>A63</f>
        <v>Перечисления другим бюджетам бюджетной системы Российской Федерации</v>
      </c>
      <c r="B153" s="69">
        <v>200</v>
      </c>
      <c r="C153" s="72" t="s">
        <v>563</v>
      </c>
      <c r="D153" s="74">
        <f t="shared" si="13"/>
        <v>63000</v>
      </c>
      <c r="E153" s="58">
        <f t="shared" si="13"/>
        <v>62996</v>
      </c>
      <c r="F153" s="71">
        <f t="shared" si="4"/>
        <v>4</v>
      </c>
      <c r="H153" s="14"/>
    </row>
    <row r="154" spans="1:8" ht="17.25" customHeight="1">
      <c r="A154" s="68" t="s">
        <v>267</v>
      </c>
      <c r="B154" s="69">
        <v>200</v>
      </c>
      <c r="C154" s="72" t="s">
        <v>564</v>
      </c>
      <c r="D154" s="74">
        <f t="shared" si="13"/>
        <v>63000</v>
      </c>
      <c r="E154" s="58">
        <f t="shared" si="13"/>
        <v>62996</v>
      </c>
      <c r="F154" s="71">
        <f t="shared" si="4"/>
        <v>4</v>
      </c>
      <c r="H154" s="14"/>
    </row>
    <row r="155" spans="1:8" ht="24" customHeight="1">
      <c r="A155" s="68" t="s">
        <v>184</v>
      </c>
      <c r="B155" s="69">
        <v>200</v>
      </c>
      <c r="C155" s="72" t="s">
        <v>565</v>
      </c>
      <c r="D155" s="74">
        <f t="shared" si="13"/>
        <v>63000</v>
      </c>
      <c r="E155" s="58">
        <f t="shared" si="13"/>
        <v>62996</v>
      </c>
      <c r="F155" s="71">
        <f t="shared" si="4"/>
        <v>4</v>
      </c>
      <c r="H155" s="14"/>
    </row>
    <row r="156" spans="1:8" ht="24" customHeight="1">
      <c r="A156" s="68" t="s">
        <v>159</v>
      </c>
      <c r="B156" s="69">
        <v>200</v>
      </c>
      <c r="C156" s="72" t="s">
        <v>566</v>
      </c>
      <c r="D156" s="74">
        <v>63000</v>
      </c>
      <c r="E156" s="58">
        <v>62996</v>
      </c>
      <c r="F156" s="71">
        <f t="shared" si="4"/>
        <v>4</v>
      </c>
      <c r="H156" s="14"/>
    </row>
    <row r="157" spans="1:8" ht="24" customHeight="1" hidden="1" thickBot="1">
      <c r="A157" s="68" t="s">
        <v>574</v>
      </c>
      <c r="B157" s="69">
        <v>200</v>
      </c>
      <c r="C157" s="72" t="s">
        <v>567</v>
      </c>
      <c r="D157" s="74">
        <f aca="true" t="shared" si="14" ref="D157:E161">D158</f>
        <v>273500</v>
      </c>
      <c r="E157" s="101">
        <f t="shared" si="14"/>
        <v>0</v>
      </c>
      <c r="F157" s="71">
        <f t="shared" si="4"/>
        <v>273500</v>
      </c>
      <c r="H157" s="14"/>
    </row>
    <row r="158" spans="1:8" ht="24" customHeight="1" hidden="1" thickBot="1">
      <c r="A158" s="68" t="s">
        <v>575</v>
      </c>
      <c r="B158" s="69">
        <v>200</v>
      </c>
      <c r="C158" s="72" t="s">
        <v>568</v>
      </c>
      <c r="D158" s="74">
        <f t="shared" si="14"/>
        <v>273500</v>
      </c>
      <c r="E158" s="101">
        <f t="shared" si="14"/>
        <v>0</v>
      </c>
      <c r="F158" s="71">
        <f t="shared" si="4"/>
        <v>273500</v>
      </c>
      <c r="H158" s="14"/>
    </row>
    <row r="159" spans="1:8" ht="36.75" customHeight="1">
      <c r="A159" s="68" t="s">
        <v>576</v>
      </c>
      <c r="B159" s="69">
        <v>200</v>
      </c>
      <c r="C159" s="72" t="s">
        <v>569</v>
      </c>
      <c r="D159" s="74">
        <f t="shared" si="14"/>
        <v>273500</v>
      </c>
      <c r="E159" s="101">
        <f t="shared" si="14"/>
        <v>0</v>
      </c>
      <c r="F159" s="71">
        <f t="shared" si="4"/>
        <v>273500</v>
      </c>
      <c r="H159" s="14"/>
    </row>
    <row r="160" spans="1:8" ht="24" customHeight="1">
      <c r="A160" s="68" t="s">
        <v>267</v>
      </c>
      <c r="B160" s="69">
        <v>200</v>
      </c>
      <c r="C160" s="72" t="s">
        <v>570</v>
      </c>
      <c r="D160" s="74">
        <f t="shared" si="14"/>
        <v>273500</v>
      </c>
      <c r="E160" s="101">
        <f t="shared" si="14"/>
        <v>0</v>
      </c>
      <c r="F160" s="71">
        <f t="shared" si="4"/>
        <v>273500</v>
      </c>
      <c r="H160" s="14"/>
    </row>
    <row r="161" spans="1:8" ht="24" customHeight="1">
      <c r="A161" s="68" t="s">
        <v>264</v>
      </c>
      <c r="B161" s="69">
        <v>200</v>
      </c>
      <c r="C161" s="72" t="s">
        <v>572</v>
      </c>
      <c r="D161" s="74">
        <f t="shared" si="14"/>
        <v>273500</v>
      </c>
      <c r="E161" s="101">
        <f t="shared" si="14"/>
        <v>0</v>
      </c>
      <c r="F161" s="71">
        <f t="shared" si="4"/>
        <v>273500</v>
      </c>
      <c r="H161" s="14"/>
    </row>
    <row r="162" spans="1:8" ht="36.75" customHeight="1">
      <c r="A162" s="68" t="s">
        <v>573</v>
      </c>
      <c r="B162" s="69">
        <v>200</v>
      </c>
      <c r="C162" s="72" t="s">
        <v>571</v>
      </c>
      <c r="D162" s="74">
        <v>273500</v>
      </c>
      <c r="E162" s="82">
        <v>0</v>
      </c>
      <c r="F162" s="71">
        <f t="shared" si="4"/>
        <v>273500</v>
      </c>
      <c r="H162" s="14"/>
    </row>
    <row r="163" spans="1:8" ht="24" customHeight="1" hidden="1" thickBot="1">
      <c r="A163" s="102" t="s">
        <v>289</v>
      </c>
      <c r="B163" s="69">
        <v>200</v>
      </c>
      <c r="C163" s="72" t="s">
        <v>579</v>
      </c>
      <c r="D163" s="74">
        <f>D164+D168</f>
        <v>43000</v>
      </c>
      <c r="E163" s="58">
        <f>E164+E168</f>
        <v>42519.84</v>
      </c>
      <c r="F163" s="71">
        <f t="shared" si="4"/>
        <v>480.1600000000035</v>
      </c>
      <c r="H163" s="14"/>
    </row>
    <row r="164" spans="1:8" ht="24.75" customHeight="1" hidden="1" thickBot="1">
      <c r="A164" s="102" t="s">
        <v>577</v>
      </c>
      <c r="B164" s="69">
        <v>200</v>
      </c>
      <c r="C164" s="72" t="s">
        <v>580</v>
      </c>
      <c r="D164" s="74">
        <f aca="true" t="shared" si="15" ref="D164:E166">D165</f>
        <v>40000</v>
      </c>
      <c r="E164" s="58">
        <f t="shared" si="15"/>
        <v>40000</v>
      </c>
      <c r="F164" s="71">
        <f t="shared" si="4"/>
        <v>0</v>
      </c>
      <c r="H164" s="14"/>
    </row>
    <row r="165" spans="1:8" ht="100.5" customHeight="1">
      <c r="A165" s="103" t="s">
        <v>578</v>
      </c>
      <c r="B165" s="69">
        <v>200</v>
      </c>
      <c r="C165" s="72" t="s">
        <v>581</v>
      </c>
      <c r="D165" s="74">
        <f t="shared" si="15"/>
        <v>40000</v>
      </c>
      <c r="E165" s="58">
        <f t="shared" si="15"/>
        <v>40000</v>
      </c>
      <c r="F165" s="71">
        <f t="shared" si="4"/>
        <v>0</v>
      </c>
      <c r="H165" s="14"/>
    </row>
    <row r="166" spans="1:8" ht="16.5" customHeight="1">
      <c r="A166" s="102" t="s">
        <v>267</v>
      </c>
      <c r="B166" s="69">
        <v>200</v>
      </c>
      <c r="C166" s="72" t="s">
        <v>582</v>
      </c>
      <c r="D166" s="74">
        <f t="shared" si="15"/>
        <v>40000</v>
      </c>
      <c r="E166" s="58">
        <f t="shared" si="15"/>
        <v>40000</v>
      </c>
      <c r="F166" s="71">
        <f t="shared" si="4"/>
        <v>0</v>
      </c>
      <c r="H166" s="14"/>
    </row>
    <row r="167" spans="1:8" ht="18" customHeight="1">
      <c r="A167" s="102" t="s">
        <v>161</v>
      </c>
      <c r="B167" s="69">
        <v>200</v>
      </c>
      <c r="C167" s="72" t="s">
        <v>583</v>
      </c>
      <c r="D167" s="74">
        <v>40000</v>
      </c>
      <c r="E167" s="58">
        <v>40000</v>
      </c>
      <c r="F167" s="71">
        <f t="shared" si="4"/>
        <v>0</v>
      </c>
      <c r="H167" s="14"/>
    </row>
    <row r="168" spans="1:8" ht="24" customHeight="1" hidden="1" thickBot="1">
      <c r="A168" s="102" t="s">
        <v>410</v>
      </c>
      <c r="B168" s="69">
        <v>200</v>
      </c>
      <c r="C168" s="72" t="s">
        <v>584</v>
      </c>
      <c r="D168" s="74">
        <f aca="true" t="shared" si="16" ref="D168:E170">D169</f>
        <v>3000</v>
      </c>
      <c r="E168" s="58">
        <f t="shared" si="16"/>
        <v>2519.84</v>
      </c>
      <c r="F168" s="71">
        <f t="shared" si="4"/>
        <v>480.15999999999985</v>
      </c>
      <c r="H168" s="14"/>
    </row>
    <row r="169" spans="1:8" ht="24" customHeight="1">
      <c r="A169" s="98" t="s">
        <v>587</v>
      </c>
      <c r="B169" s="69">
        <v>200</v>
      </c>
      <c r="C169" s="72" t="s">
        <v>654</v>
      </c>
      <c r="D169" s="74">
        <f t="shared" si="16"/>
        <v>3000</v>
      </c>
      <c r="E169" s="58">
        <f t="shared" si="16"/>
        <v>2519.84</v>
      </c>
      <c r="F169" s="71">
        <f t="shared" si="4"/>
        <v>480.15999999999985</v>
      </c>
      <c r="H169" s="14"/>
    </row>
    <row r="170" spans="1:8" ht="24" customHeight="1">
      <c r="A170" s="102" t="s">
        <v>267</v>
      </c>
      <c r="B170" s="69">
        <v>200</v>
      </c>
      <c r="C170" s="72" t="s">
        <v>653</v>
      </c>
      <c r="D170" s="74">
        <f t="shared" si="16"/>
        <v>3000</v>
      </c>
      <c r="E170" s="58">
        <f t="shared" si="16"/>
        <v>2519.84</v>
      </c>
      <c r="F170" s="71">
        <f t="shared" si="4"/>
        <v>480.15999999999985</v>
      </c>
      <c r="H170" s="14"/>
    </row>
    <row r="171" spans="1:8" ht="24" customHeight="1">
      <c r="A171" s="102" t="s">
        <v>161</v>
      </c>
      <c r="B171" s="69">
        <v>200</v>
      </c>
      <c r="C171" s="72" t="s">
        <v>652</v>
      </c>
      <c r="D171" s="74">
        <v>3000</v>
      </c>
      <c r="E171" s="58">
        <v>2519.84</v>
      </c>
      <c r="F171" s="71">
        <f t="shared" si="4"/>
        <v>480.15999999999985</v>
      </c>
      <c r="H171" s="14"/>
    </row>
    <row r="172" spans="1:8" ht="53.25" customHeight="1">
      <c r="A172" s="102" t="s">
        <v>593</v>
      </c>
      <c r="B172" s="69">
        <v>200</v>
      </c>
      <c r="C172" s="72" t="s">
        <v>586</v>
      </c>
      <c r="D172" s="74">
        <f aca="true" t="shared" si="17" ref="D172:E176">D173</f>
        <v>20000</v>
      </c>
      <c r="E172" s="74">
        <f t="shared" si="17"/>
        <v>20000</v>
      </c>
      <c r="F172" s="86">
        <f t="shared" si="4"/>
        <v>0</v>
      </c>
      <c r="H172" s="14"/>
    </row>
    <row r="173" spans="1:8" ht="24" customHeight="1" hidden="1" thickBot="1">
      <c r="A173" s="102" t="s">
        <v>289</v>
      </c>
      <c r="B173" s="69"/>
      <c r="C173" s="72" t="s">
        <v>588</v>
      </c>
      <c r="D173" s="74">
        <f t="shared" si="17"/>
        <v>20000</v>
      </c>
      <c r="E173" s="74">
        <f t="shared" si="17"/>
        <v>20000</v>
      </c>
      <c r="F173" s="86">
        <f t="shared" si="4"/>
        <v>0</v>
      </c>
      <c r="H173" s="14"/>
    </row>
    <row r="174" spans="1:8" ht="24" customHeight="1" hidden="1" thickBot="1">
      <c r="A174" s="102" t="s">
        <v>410</v>
      </c>
      <c r="B174" s="69">
        <v>200</v>
      </c>
      <c r="C174" s="72" t="s">
        <v>589</v>
      </c>
      <c r="D174" s="74">
        <f t="shared" si="17"/>
        <v>20000</v>
      </c>
      <c r="E174" s="74">
        <f t="shared" si="17"/>
        <v>20000</v>
      </c>
      <c r="F174" s="86">
        <f t="shared" si="4"/>
        <v>0</v>
      </c>
      <c r="H174" s="14"/>
    </row>
    <row r="175" spans="1:8" ht="24" customHeight="1">
      <c r="A175" s="102" t="s">
        <v>587</v>
      </c>
      <c r="B175" s="69">
        <v>200</v>
      </c>
      <c r="C175" s="72" t="s">
        <v>590</v>
      </c>
      <c r="D175" s="74">
        <f t="shared" si="17"/>
        <v>20000</v>
      </c>
      <c r="E175" s="74">
        <f t="shared" si="17"/>
        <v>20000</v>
      </c>
      <c r="F175" s="86">
        <f t="shared" si="4"/>
        <v>0</v>
      </c>
      <c r="H175" s="14"/>
    </row>
    <row r="176" spans="1:8" ht="24" customHeight="1">
      <c r="A176" s="102" t="s">
        <v>267</v>
      </c>
      <c r="B176" s="69">
        <v>200</v>
      </c>
      <c r="C176" s="72" t="s">
        <v>591</v>
      </c>
      <c r="D176" s="74">
        <f t="shared" si="17"/>
        <v>20000</v>
      </c>
      <c r="E176" s="74">
        <f t="shared" si="17"/>
        <v>20000</v>
      </c>
      <c r="F176" s="86">
        <f t="shared" si="4"/>
        <v>0</v>
      </c>
      <c r="H176" s="14"/>
    </row>
    <row r="177" spans="1:8" ht="24" customHeight="1">
      <c r="A177" s="102" t="s">
        <v>161</v>
      </c>
      <c r="B177" s="69">
        <v>200</v>
      </c>
      <c r="C177" s="72" t="s">
        <v>592</v>
      </c>
      <c r="D177" s="74">
        <v>20000</v>
      </c>
      <c r="E177" s="74">
        <v>20000</v>
      </c>
      <c r="F177" s="86">
        <f t="shared" si="4"/>
        <v>0</v>
      </c>
      <c r="H177" s="14"/>
    </row>
    <row r="178" spans="1:8" ht="25.5" customHeight="1">
      <c r="A178" s="68" t="s">
        <v>124</v>
      </c>
      <c r="B178" s="69">
        <v>200</v>
      </c>
      <c r="C178" s="72" t="s">
        <v>121</v>
      </c>
      <c r="D178" s="74">
        <f>D179</f>
        <v>154400</v>
      </c>
      <c r="E178" s="74">
        <f>E179</f>
        <v>74268.04000000001</v>
      </c>
      <c r="F178" s="71">
        <f t="shared" si="4"/>
        <v>80131.95999999999</v>
      </c>
      <c r="H178" s="14"/>
    </row>
    <row r="179" spans="1:8" ht="33.75" customHeight="1">
      <c r="A179" s="68" t="s">
        <v>185</v>
      </c>
      <c r="B179" s="69">
        <v>200</v>
      </c>
      <c r="C179" s="72" t="s">
        <v>122</v>
      </c>
      <c r="D179" s="74">
        <f>D182+D189</f>
        <v>154400</v>
      </c>
      <c r="E179" s="74">
        <f>E182+E189</f>
        <v>74268.04000000001</v>
      </c>
      <c r="F179" s="71">
        <f t="shared" si="4"/>
        <v>80131.95999999999</v>
      </c>
      <c r="H179" s="14"/>
    </row>
    <row r="180" spans="1:8" ht="33.75" customHeight="1">
      <c r="A180" s="68" t="s">
        <v>361</v>
      </c>
      <c r="B180" s="69">
        <v>200</v>
      </c>
      <c r="C180" s="72" t="s">
        <v>114</v>
      </c>
      <c r="D180" s="74">
        <f>D183+D190</f>
        <v>154400</v>
      </c>
      <c r="E180" s="74">
        <f>E183+E190</f>
        <v>74268.04000000001</v>
      </c>
      <c r="F180" s="71">
        <f t="shared" si="4"/>
        <v>80131.95999999999</v>
      </c>
      <c r="H180" s="14"/>
    </row>
    <row r="181" spans="1:8" ht="69.75" customHeight="1">
      <c r="A181" s="68" t="s">
        <v>520</v>
      </c>
      <c r="B181" s="69">
        <v>200</v>
      </c>
      <c r="C181" s="72" t="s">
        <v>521</v>
      </c>
      <c r="D181" s="74">
        <f>D183+D190</f>
        <v>154400</v>
      </c>
      <c r="E181" s="74">
        <f>E183+E190</f>
        <v>74268.04000000001</v>
      </c>
      <c r="F181" s="71">
        <f t="shared" si="4"/>
        <v>80131.95999999999</v>
      </c>
      <c r="H181" s="14"/>
    </row>
    <row r="182" spans="1:8" ht="72.75" customHeight="1" hidden="1">
      <c r="A182" s="68"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82" s="69">
        <v>200</v>
      </c>
      <c r="C182" s="72" t="s">
        <v>394</v>
      </c>
      <c r="D182" s="74">
        <f aca="true" t="shared" si="18" ref="D182:E185">D183</f>
        <v>141300</v>
      </c>
      <c r="E182" s="74">
        <f t="shared" si="18"/>
        <v>74268.04000000001</v>
      </c>
      <c r="F182" s="71">
        <f t="shared" si="4"/>
        <v>67031.95999999999</v>
      </c>
      <c r="H182" s="14"/>
    </row>
    <row r="183" spans="1:8" ht="33.75" customHeight="1" hidden="1">
      <c r="A183" s="68" t="str">
        <f>A12</f>
        <v>Расходы на выплаты персоналу государственных (муниципальных) органов</v>
      </c>
      <c r="B183" s="69">
        <v>200</v>
      </c>
      <c r="C183" s="72" t="s">
        <v>393</v>
      </c>
      <c r="D183" s="74">
        <f>D185</f>
        <v>141300</v>
      </c>
      <c r="E183" s="74">
        <f>E185</f>
        <v>74268.04000000001</v>
      </c>
      <c r="F183" s="71">
        <f t="shared" si="4"/>
        <v>67031.95999999999</v>
      </c>
      <c r="H183" s="14"/>
    </row>
    <row r="184" spans="1:8" ht="33.75" customHeight="1">
      <c r="A184" s="75" t="s">
        <v>672</v>
      </c>
      <c r="B184" s="69">
        <v>200</v>
      </c>
      <c r="C184" s="72" t="s">
        <v>671</v>
      </c>
      <c r="D184" s="74">
        <f t="shared" si="18"/>
        <v>141300</v>
      </c>
      <c r="E184" s="74">
        <f t="shared" si="18"/>
        <v>74268.04000000001</v>
      </c>
      <c r="F184" s="71">
        <f>D184-E184</f>
        <v>67031.95999999999</v>
      </c>
      <c r="H184" s="14"/>
    </row>
    <row r="185" spans="1:8" ht="48" customHeight="1">
      <c r="A185" s="68" t="str">
        <f>A13</f>
        <v>Фонд оплаты труда государственных (муниципальных) органов и взносы по обязательному социальному страхованию</v>
      </c>
      <c r="B185" s="69">
        <v>200</v>
      </c>
      <c r="C185" s="72" t="s">
        <v>392</v>
      </c>
      <c r="D185" s="74">
        <f t="shared" si="18"/>
        <v>141300</v>
      </c>
      <c r="E185" s="74">
        <f t="shared" si="18"/>
        <v>74268.04000000001</v>
      </c>
      <c r="F185" s="71">
        <f t="shared" si="4"/>
        <v>67031.95999999999</v>
      </c>
      <c r="H185" s="14"/>
    </row>
    <row r="186" spans="1:8" ht="24" customHeight="1">
      <c r="A186" s="68" t="str">
        <f>A15</f>
        <v>Оплата труда  и начисления на выплаты по оплате труда</v>
      </c>
      <c r="B186" s="69">
        <v>200</v>
      </c>
      <c r="C186" s="72" t="s">
        <v>391</v>
      </c>
      <c r="D186" s="74">
        <f>D187+D188</f>
        <v>141300</v>
      </c>
      <c r="E186" s="74">
        <f>E187+E188</f>
        <v>74268.04000000001</v>
      </c>
      <c r="F186" s="71">
        <f t="shared" si="4"/>
        <v>67031.95999999999</v>
      </c>
      <c r="H186" s="14"/>
    </row>
    <row r="187" spans="1:8" ht="18.75" customHeight="1">
      <c r="A187" s="68" t="s">
        <v>154</v>
      </c>
      <c r="B187" s="69">
        <v>200</v>
      </c>
      <c r="C187" s="72" t="s">
        <v>390</v>
      </c>
      <c r="D187" s="74">
        <v>108500</v>
      </c>
      <c r="E187" s="74">
        <v>57329.07</v>
      </c>
      <c r="F187" s="71">
        <f t="shared" si="4"/>
        <v>51170.93</v>
      </c>
      <c r="H187" s="14"/>
    </row>
    <row r="188" spans="1:8" ht="17.25" customHeight="1">
      <c r="A188" s="68" t="s">
        <v>156</v>
      </c>
      <c r="B188" s="69">
        <v>200</v>
      </c>
      <c r="C188" s="72" t="s">
        <v>389</v>
      </c>
      <c r="D188" s="71">
        <v>32800</v>
      </c>
      <c r="E188" s="80">
        <v>16938.97</v>
      </c>
      <c r="F188" s="71">
        <f t="shared" si="4"/>
        <v>15861.029999999999</v>
      </c>
      <c r="H188" s="14"/>
    </row>
    <row r="189" spans="1:8" ht="36" customHeight="1" hidden="1">
      <c r="A189" s="68" t="str">
        <f>A128</f>
        <v>Закупка товаров,работ и услуг для государственных (муниципальных) нужд</v>
      </c>
      <c r="B189" s="69">
        <v>200</v>
      </c>
      <c r="C189" s="72" t="s">
        <v>639</v>
      </c>
      <c r="D189" s="71">
        <f>D190</f>
        <v>13100</v>
      </c>
      <c r="E189" s="82">
        <f>E190</f>
        <v>0</v>
      </c>
      <c r="F189" s="71">
        <f t="shared" si="4"/>
        <v>13100</v>
      </c>
      <c r="H189" s="14"/>
    </row>
    <row r="190" spans="1:8" ht="39" customHeight="1" hidden="1">
      <c r="A190" s="68" t="str">
        <f>A129</f>
        <v>Иные закупки товаров, работ и услуг для обеспечения государственных (муниципальных) нужд</v>
      </c>
      <c r="B190" s="69">
        <v>200</v>
      </c>
      <c r="C190" s="72" t="s">
        <v>640</v>
      </c>
      <c r="D190" s="71">
        <f>D191</f>
        <v>13100</v>
      </c>
      <c r="E190" s="82">
        <f>E191</f>
        <v>0</v>
      </c>
      <c r="F190" s="71">
        <f t="shared" si="4"/>
        <v>13100</v>
      </c>
      <c r="H190" s="14"/>
    </row>
    <row r="191" spans="1:8" ht="43.5" customHeight="1">
      <c r="A191" s="68" t="str">
        <f>A130</f>
        <v>Прочая закупка товаров, работи  услуг для обеспечения государственных(муниципальных) нужд</v>
      </c>
      <c r="B191" s="69">
        <v>200</v>
      </c>
      <c r="C191" s="72" t="s">
        <v>641</v>
      </c>
      <c r="D191" s="71">
        <f>D193</f>
        <v>13100</v>
      </c>
      <c r="E191" s="82">
        <f>E193</f>
        <v>0</v>
      </c>
      <c r="F191" s="71">
        <f t="shared" si="4"/>
        <v>13100</v>
      </c>
      <c r="H191" s="14"/>
    </row>
    <row r="192" spans="1:8" ht="26.25" customHeight="1">
      <c r="A192" s="68" t="s">
        <v>265</v>
      </c>
      <c r="B192" s="69">
        <v>200</v>
      </c>
      <c r="C192" s="72" t="s">
        <v>642</v>
      </c>
      <c r="D192" s="71">
        <f>D193</f>
        <v>13100</v>
      </c>
      <c r="E192" s="82">
        <f>E193</f>
        <v>0</v>
      </c>
      <c r="F192" s="71">
        <f t="shared" si="4"/>
        <v>13100</v>
      </c>
      <c r="H192" s="14"/>
    </row>
    <row r="193" spans="1:8" ht="27" customHeight="1">
      <c r="A193" s="68" t="s">
        <v>162</v>
      </c>
      <c r="B193" s="69">
        <v>200</v>
      </c>
      <c r="C193" s="72" t="s">
        <v>643</v>
      </c>
      <c r="D193" s="71">
        <v>13100</v>
      </c>
      <c r="E193" s="92">
        <v>0</v>
      </c>
      <c r="F193" s="71">
        <f t="shared" si="4"/>
        <v>13100</v>
      </c>
      <c r="H193" s="14"/>
    </row>
    <row r="194" spans="1:8" ht="25.5" customHeight="1">
      <c r="A194" s="68" t="s">
        <v>260</v>
      </c>
      <c r="B194" s="69">
        <v>200</v>
      </c>
      <c r="C194" s="72" t="s">
        <v>256</v>
      </c>
      <c r="D194" s="71">
        <f>D195</f>
        <v>132100</v>
      </c>
      <c r="E194" s="71">
        <f>E195</f>
        <v>87461.02</v>
      </c>
      <c r="F194" s="71">
        <f aca="true" t="shared" si="19" ref="F194:F290">D194-E194</f>
        <v>44638.979999999996</v>
      </c>
      <c r="H194" s="14"/>
    </row>
    <row r="195" spans="1:8" ht="53.25" customHeight="1">
      <c r="A195" s="68" t="s">
        <v>263</v>
      </c>
      <c r="B195" s="69">
        <v>200</v>
      </c>
      <c r="C195" s="72" t="s">
        <v>255</v>
      </c>
      <c r="D195" s="71">
        <f>D196</f>
        <v>132100</v>
      </c>
      <c r="E195" s="71">
        <f>E197+E215+E207</f>
        <v>87461.02</v>
      </c>
      <c r="F195" s="71">
        <f t="shared" si="19"/>
        <v>44638.979999999996</v>
      </c>
      <c r="H195" s="14"/>
    </row>
    <row r="196" spans="1:8" ht="69.75" customHeight="1" hidden="1">
      <c r="A196" s="89" t="s">
        <v>395</v>
      </c>
      <c r="B196" s="69">
        <v>200</v>
      </c>
      <c r="C196" s="72" t="s">
        <v>522</v>
      </c>
      <c r="D196" s="71">
        <f>D197+D207+D214</f>
        <v>132100</v>
      </c>
      <c r="E196" s="71">
        <f>E197+E207+E214</f>
        <v>87461.02</v>
      </c>
      <c r="F196" s="71">
        <f t="shared" si="19"/>
        <v>44638.979999999996</v>
      </c>
      <c r="H196" s="14"/>
    </row>
    <row r="197" spans="1:8" ht="84.75" customHeight="1">
      <c r="A197" s="68" t="s">
        <v>523</v>
      </c>
      <c r="B197" s="69">
        <v>200</v>
      </c>
      <c r="C197" s="72" t="s">
        <v>525</v>
      </c>
      <c r="D197" s="71">
        <f>D198</f>
        <v>13700</v>
      </c>
      <c r="E197" s="71">
        <f>E198</f>
        <v>7861.02</v>
      </c>
      <c r="F197" s="71">
        <f t="shared" si="19"/>
        <v>5838.98</v>
      </c>
      <c r="H197" s="14"/>
    </row>
    <row r="198" spans="1:8" ht="99" customHeight="1">
      <c r="A198" s="68" t="s">
        <v>524</v>
      </c>
      <c r="B198" s="69">
        <v>200</v>
      </c>
      <c r="C198" s="72" t="s">
        <v>526</v>
      </c>
      <c r="D198" s="71">
        <f>D200</f>
        <v>13700</v>
      </c>
      <c r="E198" s="74">
        <f>E200</f>
        <v>7861.02</v>
      </c>
      <c r="F198" s="71">
        <f t="shared" si="19"/>
        <v>5838.98</v>
      </c>
      <c r="H198" s="14"/>
    </row>
    <row r="199" spans="1:8" ht="36.75" customHeight="1" hidden="1">
      <c r="A199" s="68" t="str">
        <f>A45</f>
        <v>Закупка товаров,работ и услуг для государственных (муниципальных) нужд</v>
      </c>
      <c r="B199" s="69">
        <v>200</v>
      </c>
      <c r="C199" s="72" t="s">
        <v>527</v>
      </c>
      <c r="D199" s="71">
        <f aca="true" t="shared" si="20" ref="D199:E202">D200</f>
        <v>13700</v>
      </c>
      <c r="E199" s="74">
        <f t="shared" si="20"/>
        <v>7861.02</v>
      </c>
      <c r="F199" s="71">
        <f t="shared" si="19"/>
        <v>5838.98</v>
      </c>
      <c r="H199" s="14"/>
    </row>
    <row r="200" spans="1:8" ht="36" customHeight="1" hidden="1">
      <c r="A200" s="68" t="str">
        <f>A46</f>
        <v>Иные закупки товаров, работ и услуг для обеспечения государственных (муниципальных) нужд</v>
      </c>
      <c r="B200" s="69">
        <v>200</v>
      </c>
      <c r="C200" s="72" t="s">
        <v>529</v>
      </c>
      <c r="D200" s="71">
        <f t="shared" si="20"/>
        <v>13700</v>
      </c>
      <c r="E200" s="74">
        <f t="shared" si="20"/>
        <v>7861.02</v>
      </c>
      <c r="F200" s="71">
        <f t="shared" si="19"/>
        <v>5838.98</v>
      </c>
      <c r="H200" s="14"/>
    </row>
    <row r="201" spans="1:8" ht="36.75" customHeight="1">
      <c r="A201" s="68" t="str">
        <f>A47</f>
        <v>Прочая закупка товаров, работи  услуг для обеспечения государственных(муниципальных) нужд</v>
      </c>
      <c r="B201" s="69">
        <v>200</v>
      </c>
      <c r="C201" s="72" t="s">
        <v>528</v>
      </c>
      <c r="D201" s="71">
        <f>D202+D205</f>
        <v>13700</v>
      </c>
      <c r="E201" s="71">
        <f>E202+E205</f>
        <v>7861.02</v>
      </c>
      <c r="F201" s="71">
        <f t="shared" si="19"/>
        <v>5838.98</v>
      </c>
      <c r="H201" s="14"/>
    </row>
    <row r="202" spans="1:8" ht="22.5" customHeight="1">
      <c r="A202" s="68" t="str">
        <f>A131</f>
        <v>Расходы</v>
      </c>
      <c r="B202" s="69">
        <v>200</v>
      </c>
      <c r="C202" s="72" t="s">
        <v>530</v>
      </c>
      <c r="D202" s="71">
        <f t="shared" si="20"/>
        <v>7700</v>
      </c>
      <c r="E202" s="59">
        <f t="shared" si="20"/>
        <v>2266.02</v>
      </c>
      <c r="F202" s="71">
        <f t="shared" si="19"/>
        <v>5433.98</v>
      </c>
      <c r="H202" s="14"/>
    </row>
    <row r="203" spans="1:8" ht="21" customHeight="1">
      <c r="A203" s="68" t="s">
        <v>184</v>
      </c>
      <c r="B203" s="69"/>
      <c r="C203" s="72" t="s">
        <v>531</v>
      </c>
      <c r="D203" s="71">
        <f>D204</f>
        <v>7700</v>
      </c>
      <c r="E203" s="59">
        <f>E204</f>
        <v>2266.02</v>
      </c>
      <c r="F203" s="71">
        <f t="shared" si="19"/>
        <v>5433.98</v>
      </c>
      <c r="H203" s="14"/>
    </row>
    <row r="204" spans="1:8" ht="21.75" customHeight="1">
      <c r="A204" s="68" t="s">
        <v>160</v>
      </c>
      <c r="B204" s="69">
        <v>200</v>
      </c>
      <c r="C204" s="72" t="s">
        <v>532</v>
      </c>
      <c r="D204" s="71">
        <v>7700</v>
      </c>
      <c r="E204" s="104">
        <v>2266.02</v>
      </c>
      <c r="F204" s="71">
        <f t="shared" si="19"/>
        <v>5433.98</v>
      </c>
      <c r="H204" s="14"/>
    </row>
    <row r="205" spans="1:8" ht="20.25" customHeight="1">
      <c r="A205" s="68" t="s">
        <v>265</v>
      </c>
      <c r="B205" s="69">
        <v>200</v>
      </c>
      <c r="C205" s="72" t="s">
        <v>44</v>
      </c>
      <c r="D205" s="71">
        <f>D206</f>
        <v>6000</v>
      </c>
      <c r="E205" s="80">
        <f>E206</f>
        <v>5595</v>
      </c>
      <c r="F205" s="71">
        <f t="shared" si="19"/>
        <v>405</v>
      </c>
      <c r="H205" s="14"/>
    </row>
    <row r="206" spans="1:8" ht="18.75" customHeight="1">
      <c r="A206" s="68" t="s">
        <v>162</v>
      </c>
      <c r="B206" s="69">
        <v>200</v>
      </c>
      <c r="C206" s="72" t="s">
        <v>45</v>
      </c>
      <c r="D206" s="71">
        <v>6000</v>
      </c>
      <c r="E206" s="80">
        <v>5595</v>
      </c>
      <c r="F206" s="71">
        <f t="shared" si="19"/>
        <v>405</v>
      </c>
      <c r="H206" s="14"/>
    </row>
    <row r="207" spans="1:8" ht="85.5" customHeight="1">
      <c r="A207" s="68" t="s">
        <v>10</v>
      </c>
      <c r="B207" s="69">
        <v>200</v>
      </c>
      <c r="C207" s="72" t="s">
        <v>13</v>
      </c>
      <c r="D207" s="71">
        <f aca="true" t="shared" si="21" ref="D207:E209">D208</f>
        <v>116400</v>
      </c>
      <c r="E207" s="80">
        <f t="shared" si="21"/>
        <v>77600</v>
      </c>
      <c r="F207" s="71">
        <f t="shared" si="19"/>
        <v>38800</v>
      </c>
      <c r="H207" s="14"/>
    </row>
    <row r="208" spans="1:8" ht="171" customHeight="1">
      <c r="A208" s="68" t="s">
        <v>533</v>
      </c>
      <c r="B208" s="69">
        <v>200</v>
      </c>
      <c r="C208" s="72" t="s">
        <v>535</v>
      </c>
      <c r="D208" s="71">
        <f t="shared" si="21"/>
        <v>116400</v>
      </c>
      <c r="E208" s="71">
        <f t="shared" si="21"/>
        <v>77600</v>
      </c>
      <c r="F208" s="71">
        <f t="shared" si="19"/>
        <v>38800</v>
      </c>
      <c r="H208" s="14"/>
    </row>
    <row r="209" spans="1:8" ht="24" customHeight="1" hidden="1">
      <c r="A209" s="68" t="str">
        <f>A59</f>
        <v>Межбюджетные трансферты</v>
      </c>
      <c r="B209" s="69">
        <v>200</v>
      </c>
      <c r="C209" s="72" t="s">
        <v>0</v>
      </c>
      <c r="D209" s="71">
        <f t="shared" si="21"/>
        <v>116400</v>
      </c>
      <c r="E209" s="71">
        <f t="shared" si="21"/>
        <v>77600</v>
      </c>
      <c r="F209" s="71">
        <f t="shared" si="19"/>
        <v>38800</v>
      </c>
      <c r="H209" s="14"/>
    </row>
    <row r="210" spans="1:8" ht="24" customHeight="1">
      <c r="A210" s="68" t="str">
        <f>A60</f>
        <v>Иные межбюджетные трансферты</v>
      </c>
      <c r="B210" s="69">
        <v>200</v>
      </c>
      <c r="C210" s="72" t="s">
        <v>1</v>
      </c>
      <c r="D210" s="71">
        <f>D212</f>
        <v>116400</v>
      </c>
      <c r="E210" s="71">
        <f>E211</f>
        <v>77600</v>
      </c>
      <c r="F210" s="71">
        <f t="shared" si="19"/>
        <v>38800</v>
      </c>
      <c r="H210" s="14"/>
    </row>
    <row r="211" spans="1:8" ht="19.5" customHeight="1">
      <c r="A211" s="68" t="str">
        <f>A61</f>
        <v> Расходы</v>
      </c>
      <c r="B211" s="69">
        <v>200</v>
      </c>
      <c r="C211" s="72" t="s">
        <v>2</v>
      </c>
      <c r="D211" s="71">
        <f>D212</f>
        <v>116400</v>
      </c>
      <c r="E211" s="71">
        <f>E212</f>
        <v>77600</v>
      </c>
      <c r="F211" s="71">
        <f t="shared" si="19"/>
        <v>38800</v>
      </c>
      <c r="H211" s="14"/>
    </row>
    <row r="212" spans="1:8" ht="24" customHeight="1">
      <c r="A212" s="68" t="str">
        <f>A62</f>
        <v>Безвозмездные перечисления бюджетам</v>
      </c>
      <c r="B212" s="69">
        <v>200</v>
      </c>
      <c r="C212" s="72" t="s">
        <v>695</v>
      </c>
      <c r="D212" s="71">
        <f>D213</f>
        <v>116400</v>
      </c>
      <c r="E212" s="71">
        <f>E213</f>
        <v>77600</v>
      </c>
      <c r="F212" s="71">
        <f t="shared" si="19"/>
        <v>38800</v>
      </c>
      <c r="H212" s="14"/>
    </row>
    <row r="213" spans="1:8" ht="29.25" customHeight="1">
      <c r="A213" s="68" t="str">
        <f>A63</f>
        <v>Перечисления другим бюджетам бюджетной системы Российской Федерации</v>
      </c>
      <c r="B213" s="69">
        <v>200</v>
      </c>
      <c r="C213" s="72" t="s">
        <v>536</v>
      </c>
      <c r="D213" s="71">
        <v>116400</v>
      </c>
      <c r="E213" s="78">
        <v>77600</v>
      </c>
      <c r="F213" s="71">
        <f t="shared" si="19"/>
        <v>38800</v>
      </c>
      <c r="H213" s="14"/>
    </row>
    <row r="214" spans="1:8" ht="94.5" customHeight="1">
      <c r="A214" s="68" t="s">
        <v>11</v>
      </c>
      <c r="B214" s="69">
        <v>200</v>
      </c>
      <c r="C214" s="72" t="s">
        <v>12</v>
      </c>
      <c r="D214" s="71">
        <f>D215</f>
        <v>2000</v>
      </c>
      <c r="E214" s="59">
        <f aca="true" t="shared" si="22" ref="D214:E219">E215</f>
        <v>2000</v>
      </c>
      <c r="F214" s="71">
        <f t="shared" si="19"/>
        <v>0</v>
      </c>
      <c r="H214" s="14"/>
    </row>
    <row r="215" spans="1:8" ht="99" customHeight="1">
      <c r="A215" s="68" t="s">
        <v>534</v>
      </c>
      <c r="B215" s="69">
        <v>200</v>
      </c>
      <c r="C215" s="72" t="s">
        <v>3</v>
      </c>
      <c r="D215" s="71">
        <f t="shared" si="22"/>
        <v>2000</v>
      </c>
      <c r="E215" s="59">
        <f t="shared" si="22"/>
        <v>2000</v>
      </c>
      <c r="F215" s="71">
        <f t="shared" si="19"/>
        <v>0</v>
      </c>
      <c r="H215" s="14"/>
    </row>
    <row r="216" spans="1:8" ht="24" customHeight="1" hidden="1">
      <c r="A216" s="85" t="str">
        <f>A128</f>
        <v>Закупка товаров,работ и услуг для государственных (муниципальных) нужд</v>
      </c>
      <c r="B216" s="69">
        <v>200</v>
      </c>
      <c r="C216" s="72" t="s">
        <v>4</v>
      </c>
      <c r="D216" s="71">
        <f t="shared" si="22"/>
        <v>2000</v>
      </c>
      <c r="E216" s="59">
        <f t="shared" si="22"/>
        <v>2000</v>
      </c>
      <c r="F216" s="71">
        <f t="shared" si="19"/>
        <v>0</v>
      </c>
      <c r="H216" s="14"/>
    </row>
    <row r="217" spans="1:8" ht="42.75" customHeight="1" hidden="1">
      <c r="A217" s="68" t="str">
        <f>A129</f>
        <v>Иные закупки товаров, работ и услуг для обеспечения государственных (муниципальных) нужд</v>
      </c>
      <c r="B217" s="69">
        <v>200</v>
      </c>
      <c r="C217" s="72" t="s">
        <v>5</v>
      </c>
      <c r="D217" s="71">
        <f t="shared" si="22"/>
        <v>2000</v>
      </c>
      <c r="E217" s="59">
        <f t="shared" si="22"/>
        <v>2000</v>
      </c>
      <c r="F217" s="71">
        <f t="shared" si="19"/>
        <v>0</v>
      </c>
      <c r="H217" s="14"/>
    </row>
    <row r="218" spans="1:8" ht="43.5" customHeight="1">
      <c r="A218" s="68" t="str">
        <f>A130</f>
        <v>Прочая закупка товаров, работи  услуг для обеспечения государственных(муниципальных) нужд</v>
      </c>
      <c r="B218" s="69">
        <v>200</v>
      </c>
      <c r="C218" s="72" t="s">
        <v>6</v>
      </c>
      <c r="D218" s="71">
        <f t="shared" si="22"/>
        <v>2000</v>
      </c>
      <c r="E218" s="59">
        <f t="shared" si="22"/>
        <v>2000</v>
      </c>
      <c r="F218" s="71">
        <f t="shared" si="19"/>
        <v>0</v>
      </c>
      <c r="H218" s="14"/>
    </row>
    <row r="219" spans="1:8" ht="24" customHeight="1">
      <c r="A219" s="68" t="s">
        <v>265</v>
      </c>
      <c r="B219" s="69">
        <v>200</v>
      </c>
      <c r="C219" s="72" t="s">
        <v>8</v>
      </c>
      <c r="D219" s="71">
        <f t="shared" si="22"/>
        <v>2000</v>
      </c>
      <c r="E219" s="59">
        <f t="shared" si="22"/>
        <v>2000</v>
      </c>
      <c r="F219" s="71">
        <f t="shared" si="19"/>
        <v>0</v>
      </c>
      <c r="H219" s="14"/>
    </row>
    <row r="220" spans="1:8" ht="24" customHeight="1">
      <c r="A220" s="68" t="s">
        <v>162</v>
      </c>
      <c r="B220" s="69">
        <v>200</v>
      </c>
      <c r="C220" s="72" t="s">
        <v>9</v>
      </c>
      <c r="D220" s="71">
        <v>2000</v>
      </c>
      <c r="E220" s="59">
        <v>2000</v>
      </c>
      <c r="F220" s="71">
        <f t="shared" si="19"/>
        <v>0</v>
      </c>
      <c r="H220" s="14"/>
    </row>
    <row r="221" spans="1:8" ht="26.25" customHeight="1" hidden="1">
      <c r="A221" s="68" t="str">
        <f>A133</f>
        <v>Прочие расходы</v>
      </c>
      <c r="B221" s="69">
        <v>200</v>
      </c>
      <c r="C221" s="72" t="s">
        <v>7</v>
      </c>
      <c r="D221" s="71"/>
      <c r="E221" s="82"/>
      <c r="F221" s="71">
        <f t="shared" si="19"/>
        <v>0</v>
      </c>
      <c r="H221" s="14"/>
    </row>
    <row r="222" spans="1:8" ht="30" customHeight="1">
      <c r="A222" s="68" t="s">
        <v>680</v>
      </c>
      <c r="B222" s="69">
        <v>200</v>
      </c>
      <c r="C222" s="72" t="s">
        <v>268</v>
      </c>
      <c r="D222" s="71">
        <f>D233+D223</f>
        <v>1282450</v>
      </c>
      <c r="E222" s="71">
        <f>E233+E223</f>
        <v>422889.89</v>
      </c>
      <c r="F222" s="71">
        <f t="shared" si="19"/>
        <v>859560.11</v>
      </c>
      <c r="H222" s="14"/>
    </row>
    <row r="223" spans="1:8" ht="21" customHeight="1">
      <c r="A223" s="105" t="s">
        <v>594</v>
      </c>
      <c r="B223" s="69">
        <v>200</v>
      </c>
      <c r="C223" s="72" t="s">
        <v>595</v>
      </c>
      <c r="D223" s="71">
        <f aca="true" t="shared" si="23" ref="D223:E231">D224</f>
        <v>74350</v>
      </c>
      <c r="E223" s="93">
        <f t="shared" si="23"/>
        <v>74323.76</v>
      </c>
      <c r="F223" s="71">
        <f t="shared" si="19"/>
        <v>26.24000000000524</v>
      </c>
      <c r="H223" s="14"/>
    </row>
    <row r="224" spans="1:8" ht="27" customHeight="1" hidden="1">
      <c r="A224" s="68" t="s">
        <v>113</v>
      </c>
      <c r="B224" s="69">
        <v>200</v>
      </c>
      <c r="C224" s="72" t="s">
        <v>596</v>
      </c>
      <c r="D224" s="71">
        <f t="shared" si="23"/>
        <v>74350</v>
      </c>
      <c r="E224" s="93">
        <f t="shared" si="23"/>
        <v>74323.76</v>
      </c>
      <c r="F224" s="71">
        <f t="shared" si="19"/>
        <v>26.24000000000524</v>
      </c>
      <c r="H224" s="14"/>
    </row>
    <row r="225" spans="1:8" ht="18.75" customHeight="1">
      <c r="A225" s="68" t="s">
        <v>361</v>
      </c>
      <c r="B225" s="69">
        <v>200</v>
      </c>
      <c r="C225" s="72" t="s">
        <v>597</v>
      </c>
      <c r="D225" s="71">
        <f t="shared" si="23"/>
        <v>74350</v>
      </c>
      <c r="E225" s="93">
        <f t="shared" si="23"/>
        <v>74323.76</v>
      </c>
      <c r="F225" s="71">
        <f t="shared" si="19"/>
        <v>26.24000000000524</v>
      </c>
      <c r="H225" s="14"/>
    </row>
    <row r="226" spans="1:8" ht="62.25" customHeight="1">
      <c r="A226" s="68" t="s">
        <v>599</v>
      </c>
      <c r="B226" s="69">
        <v>200</v>
      </c>
      <c r="C226" s="72" t="s">
        <v>598</v>
      </c>
      <c r="D226" s="71">
        <f t="shared" si="23"/>
        <v>74350</v>
      </c>
      <c r="E226" s="93">
        <f t="shared" si="23"/>
        <v>74323.76</v>
      </c>
      <c r="F226" s="71">
        <f t="shared" si="19"/>
        <v>26.24000000000524</v>
      </c>
      <c r="H226" s="14"/>
    </row>
    <row r="227" spans="1:8" ht="36" customHeight="1" hidden="1">
      <c r="A227" s="68" t="s">
        <v>288</v>
      </c>
      <c r="B227" s="69">
        <v>200</v>
      </c>
      <c r="C227" s="72" t="s">
        <v>600</v>
      </c>
      <c r="D227" s="71">
        <f t="shared" si="23"/>
        <v>74350</v>
      </c>
      <c r="E227" s="93">
        <f t="shared" si="23"/>
        <v>74323.76</v>
      </c>
      <c r="F227" s="71">
        <f t="shared" si="19"/>
        <v>26.24000000000524</v>
      </c>
      <c r="H227" s="14"/>
    </row>
    <row r="228" spans="1:8" ht="39" customHeight="1" hidden="1">
      <c r="A228" s="68" t="s">
        <v>287</v>
      </c>
      <c r="B228" s="69"/>
      <c r="C228" s="72" t="s">
        <v>605</v>
      </c>
      <c r="D228" s="71">
        <f t="shared" si="23"/>
        <v>74350</v>
      </c>
      <c r="E228" s="93">
        <f t="shared" si="23"/>
        <v>74323.76</v>
      </c>
      <c r="F228" s="71">
        <f t="shared" si="19"/>
        <v>26.24000000000524</v>
      </c>
      <c r="H228" s="14"/>
    </row>
    <row r="229" spans="1:8" ht="30.75" customHeight="1">
      <c r="A229" s="68" t="s">
        <v>252</v>
      </c>
      <c r="B229" s="69"/>
      <c r="C229" s="72" t="s">
        <v>604</v>
      </c>
      <c r="D229" s="71">
        <f>D230</f>
        <v>74350</v>
      </c>
      <c r="E229" s="93">
        <f>E230</f>
        <v>74323.76</v>
      </c>
      <c r="F229" s="71">
        <f t="shared" si="19"/>
        <v>26.24000000000524</v>
      </c>
      <c r="H229" s="14"/>
    </row>
    <row r="230" spans="1:8" ht="19.5" customHeight="1">
      <c r="A230" s="68" t="s">
        <v>267</v>
      </c>
      <c r="B230" s="69"/>
      <c r="C230" s="72" t="s">
        <v>603</v>
      </c>
      <c r="D230" s="71">
        <f>D231</f>
        <v>74350</v>
      </c>
      <c r="E230" s="93">
        <f>E231</f>
        <v>74323.76</v>
      </c>
      <c r="F230" s="71">
        <f t="shared" si="19"/>
        <v>26.24000000000524</v>
      </c>
      <c r="H230" s="14"/>
    </row>
    <row r="231" spans="1:8" ht="16.5" customHeight="1">
      <c r="A231" s="90" t="s">
        <v>184</v>
      </c>
      <c r="B231" s="69"/>
      <c r="C231" s="72" t="s">
        <v>602</v>
      </c>
      <c r="D231" s="71">
        <f t="shared" si="23"/>
        <v>74350</v>
      </c>
      <c r="E231" s="93">
        <f t="shared" si="23"/>
        <v>74323.76</v>
      </c>
      <c r="F231" s="71">
        <f t="shared" si="19"/>
        <v>26.24000000000524</v>
      </c>
      <c r="H231" s="14"/>
    </row>
    <row r="232" spans="1:8" ht="19.5" customHeight="1">
      <c r="A232" s="68" t="s">
        <v>160</v>
      </c>
      <c r="B232" s="69">
        <v>200</v>
      </c>
      <c r="C232" s="72" t="s">
        <v>601</v>
      </c>
      <c r="D232" s="71">
        <v>74350</v>
      </c>
      <c r="E232" s="59">
        <v>74323.76</v>
      </c>
      <c r="F232" s="71">
        <f t="shared" si="19"/>
        <v>26.24000000000524</v>
      </c>
      <c r="H232" s="14"/>
    </row>
    <row r="233" spans="1:8" ht="27" customHeight="1">
      <c r="A233" s="68" t="s">
        <v>396</v>
      </c>
      <c r="B233" s="69">
        <v>200</v>
      </c>
      <c r="C233" s="72" t="s">
        <v>269</v>
      </c>
      <c r="D233" s="71">
        <f>D234</f>
        <v>1208100</v>
      </c>
      <c r="E233" s="71">
        <f>E234</f>
        <v>348566.13</v>
      </c>
      <c r="F233" s="71">
        <f t="shared" si="19"/>
        <v>859533.87</v>
      </c>
      <c r="H233" s="14"/>
    </row>
    <row r="234" spans="1:8" ht="40.5" customHeight="1" hidden="1">
      <c r="A234" s="68" t="s">
        <v>14</v>
      </c>
      <c r="B234" s="69">
        <v>200</v>
      </c>
      <c r="C234" s="72" t="s">
        <v>16</v>
      </c>
      <c r="D234" s="71">
        <f>D235+D271</f>
        <v>1208100</v>
      </c>
      <c r="E234" s="71">
        <f>E235+E271</f>
        <v>348566.13</v>
      </c>
      <c r="F234" s="71">
        <f t="shared" si="19"/>
        <v>859533.87</v>
      </c>
      <c r="H234" s="14"/>
    </row>
    <row r="235" spans="1:8" ht="68.25" customHeight="1">
      <c r="A235" s="68" t="s">
        <v>15</v>
      </c>
      <c r="B235" s="69">
        <v>200</v>
      </c>
      <c r="C235" s="72" t="s">
        <v>17</v>
      </c>
      <c r="D235" s="71">
        <f>D236+D257+D243+D264+D250</f>
        <v>1099800</v>
      </c>
      <c r="E235" s="71">
        <f>E236+E257+E243+E264+E250</f>
        <v>348566.13</v>
      </c>
      <c r="F235" s="71">
        <f t="shared" si="19"/>
        <v>751233.87</v>
      </c>
      <c r="H235" s="14"/>
    </row>
    <row r="236" spans="1:8" ht="102.75" customHeight="1">
      <c r="A236" s="68" t="s">
        <v>696</v>
      </c>
      <c r="B236" s="69">
        <v>200</v>
      </c>
      <c r="C236" s="72" t="s">
        <v>18</v>
      </c>
      <c r="D236" s="71">
        <f>D237</f>
        <v>565500</v>
      </c>
      <c r="E236" s="59">
        <f>E237</f>
        <v>49650</v>
      </c>
      <c r="F236" s="71">
        <f t="shared" si="19"/>
        <v>515850</v>
      </c>
      <c r="H236" s="14"/>
    </row>
    <row r="237" spans="1:8" ht="24" customHeight="1" hidden="1">
      <c r="A237" s="68" t="str">
        <f>A216</f>
        <v>Закупка товаров,работ и услуг для государственных (муниципальных) нужд</v>
      </c>
      <c r="B237" s="69">
        <v>200</v>
      </c>
      <c r="C237" s="72" t="s">
        <v>644</v>
      </c>
      <c r="D237" s="71">
        <f>D238</f>
        <v>565500</v>
      </c>
      <c r="E237" s="82">
        <f>E238</f>
        <v>49650</v>
      </c>
      <c r="F237" s="71">
        <f t="shared" si="19"/>
        <v>515850</v>
      </c>
      <c r="H237" s="14"/>
    </row>
    <row r="238" spans="1:8" ht="9.75" customHeight="1" hidden="1">
      <c r="A238" s="68" t="str">
        <f>A217</f>
        <v>Иные закупки товаров, работ и услуг для обеспечения государственных (муниципальных) нужд</v>
      </c>
      <c r="B238" s="69">
        <v>200</v>
      </c>
      <c r="C238" s="72" t="s">
        <v>645</v>
      </c>
      <c r="D238" s="71">
        <f aca="true" t="shared" si="24" ref="D238:E240">D239</f>
        <v>565500</v>
      </c>
      <c r="E238" s="82">
        <f t="shared" si="24"/>
        <v>49650</v>
      </c>
      <c r="F238" s="71">
        <f t="shared" si="19"/>
        <v>515850</v>
      </c>
      <c r="H238" s="14"/>
    </row>
    <row r="239" spans="1:8" ht="43.5" customHeight="1">
      <c r="A239" s="68" t="str">
        <f>A218</f>
        <v>Прочая закупка товаров, работи  услуг для обеспечения государственных(муниципальных) нужд</v>
      </c>
      <c r="B239" s="69">
        <v>200</v>
      </c>
      <c r="C239" s="72" t="s">
        <v>646</v>
      </c>
      <c r="D239" s="71">
        <f t="shared" si="24"/>
        <v>565500</v>
      </c>
      <c r="E239" s="59">
        <f t="shared" si="24"/>
        <v>49650</v>
      </c>
      <c r="F239" s="71">
        <f t="shared" si="19"/>
        <v>515850</v>
      </c>
      <c r="H239" s="14"/>
    </row>
    <row r="240" spans="1:8" ht="13.5" customHeight="1">
      <c r="A240" s="68" t="s">
        <v>267</v>
      </c>
      <c r="B240" s="69">
        <v>200</v>
      </c>
      <c r="C240" s="72" t="s">
        <v>647</v>
      </c>
      <c r="D240" s="71">
        <f t="shared" si="24"/>
        <v>565500</v>
      </c>
      <c r="E240" s="59">
        <f t="shared" si="24"/>
        <v>49650</v>
      </c>
      <c r="F240" s="71">
        <f t="shared" si="19"/>
        <v>515850</v>
      </c>
      <c r="H240" s="14"/>
    </row>
    <row r="241" spans="1:8" ht="16.5" customHeight="1">
      <c r="A241" s="68" t="s">
        <v>184</v>
      </c>
      <c r="B241" s="69">
        <v>200</v>
      </c>
      <c r="C241" s="72" t="s">
        <v>648</v>
      </c>
      <c r="D241" s="71">
        <f>D242</f>
        <v>565500</v>
      </c>
      <c r="E241" s="59">
        <f>E242</f>
        <v>49650</v>
      </c>
      <c r="F241" s="71">
        <f t="shared" si="19"/>
        <v>515850</v>
      </c>
      <c r="H241" s="14"/>
    </row>
    <row r="242" spans="1:8" ht="18" customHeight="1">
      <c r="A242" s="68" t="str">
        <f>$A$52</f>
        <v>Работы, услуги по содержанию имущества</v>
      </c>
      <c r="B242" s="69">
        <v>200</v>
      </c>
      <c r="C242" s="72" t="s">
        <v>649</v>
      </c>
      <c r="D242" s="71">
        <v>565500</v>
      </c>
      <c r="E242" s="59">
        <v>49650</v>
      </c>
      <c r="F242" s="71">
        <f t="shared" si="19"/>
        <v>515850</v>
      </c>
      <c r="H242" s="14"/>
    </row>
    <row r="243" spans="1:8" ht="96" customHeight="1">
      <c r="A243" s="68" t="s">
        <v>615</v>
      </c>
      <c r="B243" s="69">
        <v>200</v>
      </c>
      <c r="C243" s="72" t="s">
        <v>622</v>
      </c>
      <c r="D243" s="71">
        <f aca="true" t="shared" si="25" ref="D243:E248">D244</f>
        <v>5900</v>
      </c>
      <c r="E243" s="86">
        <f t="shared" si="25"/>
        <v>0</v>
      </c>
      <c r="F243" s="71">
        <f t="shared" si="19"/>
        <v>5900</v>
      </c>
      <c r="H243" s="14"/>
    </row>
    <row r="244" spans="1:8" ht="38.25" customHeight="1" hidden="1">
      <c r="A244" s="68" t="s">
        <v>288</v>
      </c>
      <c r="B244" s="69">
        <v>200</v>
      </c>
      <c r="C244" s="72" t="s">
        <v>621</v>
      </c>
      <c r="D244" s="71">
        <f t="shared" si="25"/>
        <v>5900</v>
      </c>
      <c r="E244" s="82"/>
      <c r="F244" s="71">
        <f t="shared" si="19"/>
        <v>5900</v>
      </c>
      <c r="H244" s="14"/>
    </row>
    <row r="245" spans="1:8" ht="41.25" customHeight="1" hidden="1">
      <c r="A245" s="68" t="s">
        <v>358</v>
      </c>
      <c r="B245" s="69">
        <v>200</v>
      </c>
      <c r="C245" s="72" t="s">
        <v>620</v>
      </c>
      <c r="D245" s="71">
        <f t="shared" si="25"/>
        <v>5900</v>
      </c>
      <c r="E245" s="86">
        <f t="shared" si="25"/>
        <v>0</v>
      </c>
      <c r="F245" s="71">
        <f t="shared" si="19"/>
        <v>5900</v>
      </c>
      <c r="H245" s="14"/>
    </row>
    <row r="246" spans="1:8" ht="36" customHeight="1">
      <c r="A246" s="68" t="s">
        <v>369</v>
      </c>
      <c r="B246" s="69">
        <v>200</v>
      </c>
      <c r="C246" s="72" t="s">
        <v>619</v>
      </c>
      <c r="D246" s="71">
        <f t="shared" si="25"/>
        <v>5900</v>
      </c>
      <c r="E246" s="86">
        <f t="shared" si="25"/>
        <v>0</v>
      </c>
      <c r="F246" s="71">
        <f t="shared" si="19"/>
        <v>5900</v>
      </c>
      <c r="H246" s="14"/>
    </row>
    <row r="247" spans="1:8" ht="24" customHeight="1">
      <c r="A247" s="68" t="s">
        <v>267</v>
      </c>
      <c r="B247" s="69">
        <v>200</v>
      </c>
      <c r="C247" s="72" t="s">
        <v>618</v>
      </c>
      <c r="D247" s="71">
        <f t="shared" si="25"/>
        <v>5900</v>
      </c>
      <c r="E247" s="86">
        <f t="shared" si="25"/>
        <v>0</v>
      </c>
      <c r="F247" s="71">
        <f t="shared" si="19"/>
        <v>5900</v>
      </c>
      <c r="H247" s="14"/>
    </row>
    <row r="248" spans="1:8" ht="24" customHeight="1">
      <c r="A248" s="68" t="s">
        <v>184</v>
      </c>
      <c r="B248" s="69">
        <v>200</v>
      </c>
      <c r="C248" s="72" t="s">
        <v>617</v>
      </c>
      <c r="D248" s="71">
        <f t="shared" si="25"/>
        <v>5900</v>
      </c>
      <c r="E248" s="86">
        <f t="shared" si="25"/>
        <v>0</v>
      </c>
      <c r="F248" s="71">
        <f t="shared" si="19"/>
        <v>5900</v>
      </c>
      <c r="H248" s="14"/>
    </row>
    <row r="249" spans="1:8" ht="24" customHeight="1">
      <c r="A249" s="68" t="s">
        <v>159</v>
      </c>
      <c r="B249" s="69">
        <v>200</v>
      </c>
      <c r="C249" s="72" t="s">
        <v>616</v>
      </c>
      <c r="D249" s="71">
        <v>5900</v>
      </c>
      <c r="E249" s="82">
        <v>0</v>
      </c>
      <c r="F249" s="71">
        <f t="shared" si="19"/>
        <v>5900</v>
      </c>
      <c r="H249" s="14"/>
    </row>
    <row r="250" spans="1:8" ht="72.75" customHeight="1">
      <c r="A250" s="68" t="s">
        <v>623</v>
      </c>
      <c r="B250" s="69">
        <v>200</v>
      </c>
      <c r="C250" s="72" t="s">
        <v>624</v>
      </c>
      <c r="D250" s="71">
        <f aca="true" t="shared" si="26" ref="D250:E255">D251</f>
        <v>300000</v>
      </c>
      <c r="E250" s="93">
        <f t="shared" si="26"/>
        <v>298916.13</v>
      </c>
      <c r="F250" s="71">
        <f t="shared" si="19"/>
        <v>1083.8699999999953</v>
      </c>
      <c r="H250" s="14"/>
    </row>
    <row r="251" spans="1:8" ht="24" customHeight="1" hidden="1">
      <c r="A251" s="68" t="str">
        <f>A230</f>
        <v>Расходы</v>
      </c>
      <c r="B251" s="69">
        <v>200</v>
      </c>
      <c r="C251" s="72" t="s">
        <v>625</v>
      </c>
      <c r="D251" s="71">
        <f t="shared" si="26"/>
        <v>300000</v>
      </c>
      <c r="E251" s="93">
        <f t="shared" si="26"/>
        <v>298916.13</v>
      </c>
      <c r="F251" s="71">
        <f t="shared" si="19"/>
        <v>1083.8699999999953</v>
      </c>
      <c r="H251" s="14"/>
    </row>
    <row r="252" spans="1:8" ht="24" customHeight="1" hidden="1">
      <c r="A252" s="68" t="str">
        <f>A231</f>
        <v>Оплата работ, услуг</v>
      </c>
      <c r="B252" s="69">
        <v>200</v>
      </c>
      <c r="C252" s="72" t="s">
        <v>626</v>
      </c>
      <c r="D252" s="71">
        <f t="shared" si="26"/>
        <v>300000</v>
      </c>
      <c r="E252" s="93">
        <f t="shared" si="26"/>
        <v>298916.13</v>
      </c>
      <c r="F252" s="71">
        <f t="shared" si="19"/>
        <v>1083.8699999999953</v>
      </c>
      <c r="H252" s="14"/>
    </row>
    <row r="253" spans="1:8" ht="24" customHeight="1">
      <c r="A253" s="68" t="str">
        <f>A232</f>
        <v>Прочие работы, услуги</v>
      </c>
      <c r="B253" s="69">
        <v>200</v>
      </c>
      <c r="C253" s="72" t="s">
        <v>627</v>
      </c>
      <c r="D253" s="71">
        <f t="shared" si="26"/>
        <v>300000</v>
      </c>
      <c r="E253" s="93">
        <f t="shared" si="26"/>
        <v>298916.13</v>
      </c>
      <c r="F253" s="71">
        <f t="shared" si="19"/>
        <v>1083.8699999999953</v>
      </c>
      <c r="H253" s="14"/>
    </row>
    <row r="254" spans="1:8" ht="24" customHeight="1">
      <c r="A254" s="68" t="s">
        <v>267</v>
      </c>
      <c r="B254" s="69">
        <v>200</v>
      </c>
      <c r="C254" s="72" t="s">
        <v>628</v>
      </c>
      <c r="D254" s="71">
        <f t="shared" si="26"/>
        <v>300000</v>
      </c>
      <c r="E254" s="93">
        <f t="shared" si="26"/>
        <v>298916.13</v>
      </c>
      <c r="F254" s="71">
        <f t="shared" si="19"/>
        <v>1083.8699999999953</v>
      </c>
      <c r="H254" s="14"/>
    </row>
    <row r="255" spans="1:8" ht="24" customHeight="1">
      <c r="A255" s="68" t="s">
        <v>184</v>
      </c>
      <c r="B255" s="69">
        <v>200</v>
      </c>
      <c r="C255" s="72" t="s">
        <v>629</v>
      </c>
      <c r="D255" s="71">
        <f t="shared" si="26"/>
        <v>300000</v>
      </c>
      <c r="E255" s="93">
        <f t="shared" si="26"/>
        <v>298916.13</v>
      </c>
      <c r="F255" s="71">
        <f t="shared" si="19"/>
        <v>1083.8699999999953</v>
      </c>
      <c r="H255" s="14"/>
    </row>
    <row r="256" spans="1:8" ht="24" customHeight="1">
      <c r="A256" s="68" t="s">
        <v>160</v>
      </c>
      <c r="B256" s="69">
        <v>200</v>
      </c>
      <c r="C256" s="72" t="s">
        <v>630</v>
      </c>
      <c r="D256" s="71">
        <v>300000</v>
      </c>
      <c r="E256" s="93">
        <v>298916.13</v>
      </c>
      <c r="F256" s="71">
        <f t="shared" si="19"/>
        <v>1083.8699999999953</v>
      </c>
      <c r="H256" s="14"/>
    </row>
    <row r="257" spans="1:8" ht="102" customHeight="1">
      <c r="A257" s="68" t="s">
        <v>614</v>
      </c>
      <c r="B257" s="69">
        <v>200</v>
      </c>
      <c r="C257" s="72" t="s">
        <v>397</v>
      </c>
      <c r="D257" s="71">
        <f>D258</f>
        <v>216200</v>
      </c>
      <c r="E257" s="82">
        <f>E258</f>
        <v>0</v>
      </c>
      <c r="F257" s="71">
        <f t="shared" si="19"/>
        <v>216200</v>
      </c>
      <c r="H257" s="14"/>
    </row>
    <row r="258" spans="1:8" ht="41.25" customHeight="1" hidden="1">
      <c r="A258" s="68" t="str">
        <f>A237</f>
        <v>Закупка товаров,работ и услуг для государственных (муниципальных) нужд</v>
      </c>
      <c r="B258" s="69">
        <v>200</v>
      </c>
      <c r="C258" s="72" t="s">
        <v>398</v>
      </c>
      <c r="D258" s="71">
        <f>D261</f>
        <v>216200</v>
      </c>
      <c r="E258" s="82">
        <f>E261</f>
        <v>0</v>
      </c>
      <c r="F258" s="71">
        <f t="shared" si="19"/>
        <v>216200</v>
      </c>
      <c r="H258" s="14"/>
    </row>
    <row r="259" spans="1:8" ht="41.25" customHeight="1" hidden="1">
      <c r="A259" s="68" t="str">
        <f>A238</f>
        <v>Иные закупки товаров, работ и услуг для обеспечения государственных (муниципальных) нужд</v>
      </c>
      <c r="B259" s="69">
        <v>200</v>
      </c>
      <c r="C259" s="72" t="s">
        <v>399</v>
      </c>
      <c r="D259" s="71">
        <f aca="true" t="shared" si="27" ref="D259:E262">D260</f>
        <v>216200</v>
      </c>
      <c r="E259" s="82">
        <f t="shared" si="27"/>
        <v>0</v>
      </c>
      <c r="F259" s="71">
        <f t="shared" si="19"/>
        <v>216200</v>
      </c>
      <c r="H259" s="14"/>
    </row>
    <row r="260" spans="1:8" ht="36.75" customHeight="1">
      <c r="A260" s="68" t="str">
        <f>A239</f>
        <v>Прочая закупка товаров, работи  услуг для обеспечения государственных(муниципальных) нужд</v>
      </c>
      <c r="B260" s="69">
        <v>200</v>
      </c>
      <c r="C260" s="72" t="s">
        <v>400</v>
      </c>
      <c r="D260" s="71">
        <f t="shared" si="27"/>
        <v>216200</v>
      </c>
      <c r="E260" s="82">
        <f t="shared" si="27"/>
        <v>0</v>
      </c>
      <c r="F260" s="71">
        <f t="shared" si="19"/>
        <v>216200</v>
      </c>
      <c r="H260" s="14"/>
    </row>
    <row r="261" spans="1:8" ht="24" customHeight="1">
      <c r="A261" s="68" t="s">
        <v>267</v>
      </c>
      <c r="B261" s="69">
        <v>200</v>
      </c>
      <c r="C261" s="72" t="s">
        <v>401</v>
      </c>
      <c r="D261" s="71">
        <f t="shared" si="27"/>
        <v>216200</v>
      </c>
      <c r="E261" s="82">
        <f t="shared" si="27"/>
        <v>0</v>
      </c>
      <c r="F261" s="71">
        <f t="shared" si="19"/>
        <v>216200</v>
      </c>
      <c r="H261" s="14"/>
    </row>
    <row r="262" spans="1:8" ht="24" customHeight="1">
      <c r="A262" s="68" t="str">
        <f>A241</f>
        <v>Оплата работ, услуг</v>
      </c>
      <c r="B262" s="69">
        <v>200</v>
      </c>
      <c r="C262" s="72" t="s">
        <v>402</v>
      </c>
      <c r="D262" s="71">
        <f t="shared" si="27"/>
        <v>216200</v>
      </c>
      <c r="E262" s="82">
        <f t="shared" si="27"/>
        <v>0</v>
      </c>
      <c r="F262" s="71">
        <f t="shared" si="19"/>
        <v>216200</v>
      </c>
      <c r="H262" s="14"/>
    </row>
    <row r="263" spans="1:8" ht="24" customHeight="1">
      <c r="A263" s="68" t="str">
        <f>A242</f>
        <v>Работы, услуги по содержанию имущества</v>
      </c>
      <c r="B263" s="69">
        <v>200</v>
      </c>
      <c r="C263" s="72" t="s">
        <v>403</v>
      </c>
      <c r="D263" s="71">
        <v>216200</v>
      </c>
      <c r="E263" s="82">
        <v>0</v>
      </c>
      <c r="F263" s="71">
        <f t="shared" si="19"/>
        <v>216200</v>
      </c>
      <c r="H263" s="14"/>
    </row>
    <row r="264" spans="1:8" ht="109.5" customHeight="1">
      <c r="A264" s="68" t="s">
        <v>613</v>
      </c>
      <c r="B264" s="69">
        <v>200</v>
      </c>
      <c r="C264" s="72" t="s">
        <v>612</v>
      </c>
      <c r="D264" s="71">
        <f aca="true" t="shared" si="28" ref="D264:E269">D265</f>
        <v>12200</v>
      </c>
      <c r="E264" s="86">
        <f t="shared" si="28"/>
        <v>0</v>
      </c>
      <c r="F264" s="71">
        <f t="shared" si="19"/>
        <v>12200</v>
      </c>
      <c r="H264" s="14"/>
    </row>
    <row r="265" spans="1:8" ht="24" customHeight="1" hidden="1">
      <c r="A265" s="68" t="s">
        <v>288</v>
      </c>
      <c r="B265" s="69">
        <v>200</v>
      </c>
      <c r="C265" s="72" t="s">
        <v>606</v>
      </c>
      <c r="D265" s="71">
        <f t="shared" si="28"/>
        <v>12200</v>
      </c>
      <c r="E265" s="86">
        <f t="shared" si="28"/>
        <v>0</v>
      </c>
      <c r="F265" s="71">
        <f t="shared" si="19"/>
        <v>12200</v>
      </c>
      <c r="H265" s="14"/>
    </row>
    <row r="266" spans="1:8" ht="39.75" customHeight="1" hidden="1">
      <c r="A266" s="68" t="s">
        <v>358</v>
      </c>
      <c r="B266" s="69">
        <v>200</v>
      </c>
      <c r="C266" s="72" t="s">
        <v>607</v>
      </c>
      <c r="D266" s="71">
        <f t="shared" si="28"/>
        <v>12200</v>
      </c>
      <c r="E266" s="86">
        <f t="shared" si="28"/>
        <v>0</v>
      </c>
      <c r="F266" s="71">
        <f t="shared" si="19"/>
        <v>12200</v>
      </c>
      <c r="H266" s="14"/>
    </row>
    <row r="267" spans="1:8" ht="42.75" customHeight="1">
      <c r="A267" s="68" t="s">
        <v>369</v>
      </c>
      <c r="B267" s="69">
        <v>200</v>
      </c>
      <c r="C267" s="72" t="s">
        <v>608</v>
      </c>
      <c r="D267" s="71">
        <f t="shared" si="28"/>
        <v>12200</v>
      </c>
      <c r="E267" s="86">
        <f t="shared" si="28"/>
        <v>0</v>
      </c>
      <c r="F267" s="71">
        <f t="shared" si="19"/>
        <v>12200</v>
      </c>
      <c r="H267" s="14"/>
    </row>
    <row r="268" spans="1:8" ht="24" customHeight="1">
      <c r="A268" s="68" t="s">
        <v>267</v>
      </c>
      <c r="B268" s="69">
        <v>200</v>
      </c>
      <c r="C268" s="72" t="s">
        <v>609</v>
      </c>
      <c r="D268" s="71">
        <f t="shared" si="28"/>
        <v>12200</v>
      </c>
      <c r="E268" s="86">
        <f t="shared" si="28"/>
        <v>0</v>
      </c>
      <c r="F268" s="71">
        <f t="shared" si="19"/>
        <v>12200</v>
      </c>
      <c r="H268" s="14"/>
    </row>
    <row r="269" spans="1:8" ht="24" customHeight="1">
      <c r="A269" s="68" t="s">
        <v>184</v>
      </c>
      <c r="B269" s="69">
        <v>200</v>
      </c>
      <c r="C269" s="72" t="s">
        <v>610</v>
      </c>
      <c r="D269" s="71">
        <f t="shared" si="28"/>
        <v>12200</v>
      </c>
      <c r="E269" s="86">
        <f t="shared" si="28"/>
        <v>0</v>
      </c>
      <c r="F269" s="71">
        <f t="shared" si="19"/>
        <v>12200</v>
      </c>
      <c r="H269" s="14"/>
    </row>
    <row r="270" spans="1:8" ht="24" customHeight="1">
      <c r="A270" s="68" t="s">
        <v>159</v>
      </c>
      <c r="B270" s="69">
        <v>200</v>
      </c>
      <c r="C270" s="72" t="s">
        <v>611</v>
      </c>
      <c r="D270" s="71">
        <v>12200</v>
      </c>
      <c r="E270" s="82">
        <v>0</v>
      </c>
      <c r="F270" s="71">
        <f t="shared" si="19"/>
        <v>12200</v>
      </c>
      <c r="H270" s="14"/>
    </row>
    <row r="271" spans="1:8" ht="72" customHeight="1">
      <c r="A271" s="68" t="s">
        <v>19</v>
      </c>
      <c r="B271" s="69">
        <v>200</v>
      </c>
      <c r="C271" s="72" t="s">
        <v>21</v>
      </c>
      <c r="D271" s="71">
        <f>D272</f>
        <v>108300</v>
      </c>
      <c r="E271" s="82">
        <v>0</v>
      </c>
      <c r="F271" s="71">
        <f t="shared" si="19"/>
        <v>108300</v>
      </c>
      <c r="H271" s="14"/>
    </row>
    <row r="272" spans="1:8" ht="84.75" customHeight="1">
      <c r="A272" s="68" t="s">
        <v>20</v>
      </c>
      <c r="B272" s="69">
        <v>200</v>
      </c>
      <c r="C272" s="72" t="s">
        <v>22</v>
      </c>
      <c r="D272" s="71">
        <f aca="true" t="shared" si="29" ref="D272:E277">D273</f>
        <v>108300</v>
      </c>
      <c r="E272" s="82">
        <f t="shared" si="29"/>
        <v>0</v>
      </c>
      <c r="F272" s="71">
        <f t="shared" si="19"/>
        <v>108300</v>
      </c>
      <c r="H272" s="14"/>
    </row>
    <row r="273" spans="1:8" ht="30" customHeight="1" hidden="1">
      <c r="A273" s="68" t="str">
        <f aca="true" t="shared" si="30" ref="A273:A278">A258</f>
        <v>Закупка товаров,работ и услуг для государственных (муниципальных) нужд</v>
      </c>
      <c r="B273" s="69">
        <v>200</v>
      </c>
      <c r="C273" s="72" t="s">
        <v>26</v>
      </c>
      <c r="D273" s="71">
        <f t="shared" si="29"/>
        <v>108300</v>
      </c>
      <c r="E273" s="82">
        <f t="shared" si="29"/>
        <v>0</v>
      </c>
      <c r="F273" s="71">
        <f t="shared" si="19"/>
        <v>108300</v>
      </c>
      <c r="H273" s="14"/>
    </row>
    <row r="274" spans="1:8" ht="44.25" customHeight="1" hidden="1">
      <c r="A274" s="68" t="str">
        <f t="shared" si="30"/>
        <v>Иные закупки товаров, работ и услуг для обеспечения государственных (муниципальных) нужд</v>
      </c>
      <c r="B274" s="69">
        <v>200</v>
      </c>
      <c r="C274" s="72" t="s">
        <v>23</v>
      </c>
      <c r="D274" s="71">
        <f t="shared" si="29"/>
        <v>108300</v>
      </c>
      <c r="E274" s="82">
        <f t="shared" si="29"/>
        <v>0</v>
      </c>
      <c r="F274" s="71">
        <f t="shared" si="19"/>
        <v>108300</v>
      </c>
      <c r="H274" s="14"/>
    </row>
    <row r="275" spans="1:8" ht="42" customHeight="1">
      <c r="A275" s="68" t="str">
        <f t="shared" si="30"/>
        <v>Прочая закупка товаров, работи  услуг для обеспечения государственных(муниципальных) нужд</v>
      </c>
      <c r="B275" s="69">
        <v>200</v>
      </c>
      <c r="C275" s="72" t="s">
        <v>24</v>
      </c>
      <c r="D275" s="71">
        <f t="shared" si="29"/>
        <v>108300</v>
      </c>
      <c r="E275" s="82">
        <f t="shared" si="29"/>
        <v>0</v>
      </c>
      <c r="F275" s="71">
        <f t="shared" si="19"/>
        <v>108300</v>
      </c>
      <c r="H275" s="14"/>
    </row>
    <row r="276" spans="1:8" ht="27" customHeight="1">
      <c r="A276" s="68" t="str">
        <f t="shared" si="30"/>
        <v>Расходы</v>
      </c>
      <c r="B276" s="69">
        <v>200</v>
      </c>
      <c r="C276" s="72" t="s">
        <v>25</v>
      </c>
      <c r="D276" s="71">
        <f t="shared" si="29"/>
        <v>108300</v>
      </c>
      <c r="E276" s="82">
        <f t="shared" si="29"/>
        <v>0</v>
      </c>
      <c r="F276" s="71">
        <f t="shared" si="19"/>
        <v>108300</v>
      </c>
      <c r="H276" s="14"/>
    </row>
    <row r="277" spans="1:8" ht="20.25" customHeight="1">
      <c r="A277" s="68" t="str">
        <f t="shared" si="30"/>
        <v>Оплата работ, услуг</v>
      </c>
      <c r="B277" s="69">
        <v>200</v>
      </c>
      <c r="C277" s="72" t="s">
        <v>27</v>
      </c>
      <c r="D277" s="71">
        <f t="shared" si="29"/>
        <v>108300</v>
      </c>
      <c r="E277" s="82">
        <f t="shared" si="29"/>
        <v>0</v>
      </c>
      <c r="F277" s="71">
        <f t="shared" si="19"/>
        <v>108300</v>
      </c>
      <c r="H277" s="14"/>
    </row>
    <row r="278" spans="1:8" ht="24" customHeight="1">
      <c r="A278" s="68" t="str">
        <f t="shared" si="30"/>
        <v>Работы, услуги по содержанию имущества</v>
      </c>
      <c r="B278" s="69">
        <v>200</v>
      </c>
      <c r="C278" s="72" t="s">
        <v>28</v>
      </c>
      <c r="D278" s="71">
        <v>108300</v>
      </c>
      <c r="E278" s="82">
        <v>0</v>
      </c>
      <c r="F278" s="71">
        <f t="shared" si="19"/>
        <v>108300</v>
      </c>
      <c r="H278" s="14"/>
    </row>
    <row r="279" spans="1:8" ht="19.5" customHeight="1">
      <c r="A279" s="85" t="s">
        <v>125</v>
      </c>
      <c r="B279" s="69">
        <v>200</v>
      </c>
      <c r="C279" s="106" t="s">
        <v>120</v>
      </c>
      <c r="D279" s="71">
        <f>D301</f>
        <v>888700</v>
      </c>
      <c r="E279" s="71">
        <f>E280+E293+E301</f>
        <v>513966.98</v>
      </c>
      <c r="F279" s="71">
        <f t="shared" si="19"/>
        <v>374733.02</v>
      </c>
      <c r="H279" s="16"/>
    </row>
    <row r="280" spans="1:8" ht="24" customHeight="1" hidden="1">
      <c r="A280" s="85" t="s">
        <v>307</v>
      </c>
      <c r="B280" s="69">
        <v>200</v>
      </c>
      <c r="C280" s="107" t="s">
        <v>309</v>
      </c>
      <c r="D280" s="108">
        <f>D281+D287</f>
        <v>40338200</v>
      </c>
      <c r="E280" s="109">
        <f>E281+E287</f>
        <v>0</v>
      </c>
      <c r="F280" s="71">
        <f t="shared" si="19"/>
        <v>40338200</v>
      </c>
      <c r="H280" s="16"/>
    </row>
    <row r="281" spans="1:8" ht="159.75" customHeight="1" hidden="1">
      <c r="A281" s="85" t="s">
        <v>415</v>
      </c>
      <c r="B281" s="69">
        <v>200</v>
      </c>
      <c r="C281" s="106" t="s">
        <v>412</v>
      </c>
      <c r="D281" s="71">
        <f aca="true" t="shared" si="31" ref="D281:E287">D282</f>
        <v>37232100</v>
      </c>
      <c r="E281" s="97">
        <f t="shared" si="31"/>
        <v>0</v>
      </c>
      <c r="F281" s="71">
        <f t="shared" si="19"/>
        <v>37232100</v>
      </c>
      <c r="H281" s="16"/>
    </row>
    <row r="282" spans="1:8" ht="46.5" customHeight="1" hidden="1">
      <c r="A282" s="85" t="s">
        <v>416</v>
      </c>
      <c r="B282" s="69">
        <v>200</v>
      </c>
      <c r="C282" s="106" t="s">
        <v>413</v>
      </c>
      <c r="D282" s="71">
        <f t="shared" si="31"/>
        <v>37232100</v>
      </c>
      <c r="E282" s="97">
        <f t="shared" si="31"/>
        <v>0</v>
      </c>
      <c r="F282" s="71">
        <f t="shared" si="19"/>
        <v>37232100</v>
      </c>
      <c r="H282" s="16"/>
    </row>
    <row r="283" spans="1:8" ht="37.5" customHeight="1" hidden="1">
      <c r="A283" s="85" t="s">
        <v>308</v>
      </c>
      <c r="B283" s="69">
        <v>200</v>
      </c>
      <c r="C283" s="106" t="s">
        <v>414</v>
      </c>
      <c r="D283" s="71">
        <f>D284</f>
        <v>37232100</v>
      </c>
      <c r="E283" s="97">
        <f>E284</f>
        <v>0</v>
      </c>
      <c r="F283" s="71">
        <f t="shared" si="19"/>
        <v>37232100</v>
      </c>
      <c r="H283" s="16"/>
    </row>
    <row r="284" spans="1:8" ht="55.5" customHeight="1" hidden="1">
      <c r="A284" s="85" t="s">
        <v>420</v>
      </c>
      <c r="B284" s="69"/>
      <c r="C284" s="106" t="s">
        <v>417</v>
      </c>
      <c r="D284" s="71">
        <f>D285</f>
        <v>37232100</v>
      </c>
      <c r="E284" s="97">
        <f>E285</f>
        <v>0</v>
      </c>
      <c r="F284" s="71">
        <f t="shared" si="19"/>
        <v>37232100</v>
      </c>
      <c r="H284" s="16"/>
    </row>
    <row r="285" spans="1:8" ht="27" customHeight="1" hidden="1">
      <c r="A285" s="85" t="str">
        <f>$A$54</f>
        <v>Поступление нефинансовых активов</v>
      </c>
      <c r="B285" s="69">
        <v>200</v>
      </c>
      <c r="C285" s="106" t="s">
        <v>418</v>
      </c>
      <c r="D285" s="71">
        <f t="shared" si="31"/>
        <v>37232100</v>
      </c>
      <c r="E285" s="97">
        <f t="shared" si="31"/>
        <v>0</v>
      </c>
      <c r="F285" s="71">
        <f t="shared" si="19"/>
        <v>37232100</v>
      </c>
      <c r="H285" s="16"/>
    </row>
    <row r="286" spans="1:8" ht="40.5" customHeight="1" hidden="1">
      <c r="A286" s="85" t="s">
        <v>266</v>
      </c>
      <c r="B286" s="69">
        <v>200</v>
      </c>
      <c r="C286" s="106" t="s">
        <v>419</v>
      </c>
      <c r="D286" s="71">
        <v>37232100</v>
      </c>
      <c r="E286" s="97">
        <v>0</v>
      </c>
      <c r="F286" s="71">
        <f t="shared" si="19"/>
        <v>37232100</v>
      </c>
      <c r="H286" s="16"/>
    </row>
    <row r="287" spans="1:8" ht="142.5" customHeight="1" hidden="1">
      <c r="A287" s="85" t="s">
        <v>427</v>
      </c>
      <c r="B287" s="69">
        <v>200</v>
      </c>
      <c r="C287" s="106" t="s">
        <v>421</v>
      </c>
      <c r="D287" s="71">
        <f t="shared" si="31"/>
        <v>3106100</v>
      </c>
      <c r="E287" s="97">
        <f t="shared" si="31"/>
        <v>0</v>
      </c>
      <c r="F287" s="71">
        <f t="shared" si="19"/>
        <v>3106100</v>
      </c>
      <c r="H287" s="16"/>
    </row>
    <row r="288" spans="1:8" ht="38.25" customHeight="1" hidden="1">
      <c r="A288" s="85" t="str">
        <f>A282</f>
        <v>Капитальные вложения в объекты недвижимого имущества государственной (муниципальной) собственности</v>
      </c>
      <c r="B288" s="69">
        <v>200</v>
      </c>
      <c r="C288" s="106" t="s">
        <v>422</v>
      </c>
      <c r="D288" s="71">
        <f>D289</f>
        <v>3106100</v>
      </c>
      <c r="E288" s="97">
        <f>E289</f>
        <v>0</v>
      </c>
      <c r="F288" s="71">
        <f t="shared" si="19"/>
        <v>3106100</v>
      </c>
      <c r="H288" s="16"/>
    </row>
    <row r="289" spans="1:8" ht="24" customHeight="1" hidden="1">
      <c r="A289" s="68" t="str">
        <f>A283</f>
        <v>Бюджетные инвестиции</v>
      </c>
      <c r="B289" s="69">
        <v>200</v>
      </c>
      <c r="C289" s="106" t="s">
        <v>423</v>
      </c>
      <c r="D289" s="71">
        <f>D291</f>
        <v>3106100</v>
      </c>
      <c r="E289" s="97">
        <f>E291</f>
        <v>0</v>
      </c>
      <c r="F289" s="71">
        <f t="shared" si="19"/>
        <v>3106100</v>
      </c>
      <c r="H289" s="14"/>
    </row>
    <row r="290" spans="1:8" ht="24" customHeight="1" hidden="1">
      <c r="A290" s="68" t="str">
        <f>A284</f>
        <v>Бюджетные инвестиции на приобретение объектов недвижимого имущества в государственную (муниципальную) собственность</v>
      </c>
      <c r="B290" s="69">
        <v>200</v>
      </c>
      <c r="C290" s="106" t="s">
        <v>424</v>
      </c>
      <c r="D290" s="71">
        <f>D291</f>
        <v>3106100</v>
      </c>
      <c r="E290" s="97">
        <f>E291</f>
        <v>0</v>
      </c>
      <c r="F290" s="71">
        <f t="shared" si="19"/>
        <v>3106100</v>
      </c>
      <c r="H290" s="14"/>
    </row>
    <row r="291" spans="1:8" ht="66" customHeight="1" hidden="1">
      <c r="A291" s="90" t="str">
        <f>A285</f>
        <v>Поступление нефинансовых активов</v>
      </c>
      <c r="B291" s="69">
        <v>200</v>
      </c>
      <c r="C291" s="106" t="s">
        <v>425</v>
      </c>
      <c r="D291" s="71">
        <f>D292</f>
        <v>3106100</v>
      </c>
      <c r="E291" s="97">
        <f>E292</f>
        <v>0</v>
      </c>
      <c r="F291" s="71">
        <f aca="true" t="shared" si="32" ref="F291:F355">D291-E291</f>
        <v>3106100</v>
      </c>
      <c r="H291" s="14"/>
    </row>
    <row r="292" spans="1:8" ht="24" customHeight="1" hidden="1">
      <c r="A292" s="68" t="str">
        <f>A286</f>
        <v>Увеличение стоимости основных средств</v>
      </c>
      <c r="B292" s="69">
        <v>200</v>
      </c>
      <c r="C292" s="106" t="s">
        <v>426</v>
      </c>
      <c r="D292" s="71">
        <v>3106100</v>
      </c>
      <c r="E292" s="97">
        <v>0</v>
      </c>
      <c r="F292" s="71">
        <f t="shared" si="32"/>
        <v>3106100</v>
      </c>
      <c r="H292" s="14"/>
    </row>
    <row r="293" spans="1:8" ht="24" customHeight="1" hidden="1">
      <c r="A293" s="68" t="s">
        <v>186</v>
      </c>
      <c r="B293" s="69">
        <v>200</v>
      </c>
      <c r="C293" s="106" t="s">
        <v>428</v>
      </c>
      <c r="D293" s="71">
        <f>D294</f>
        <v>20000</v>
      </c>
      <c r="E293" s="97">
        <f>E294</f>
        <v>0</v>
      </c>
      <c r="F293" s="71">
        <f t="shared" si="32"/>
        <v>20000</v>
      </c>
      <c r="H293" s="14"/>
    </row>
    <row r="294" spans="1:8" ht="96.75" customHeight="1" hidden="1">
      <c r="A294" s="68" t="s">
        <v>429</v>
      </c>
      <c r="B294" s="69">
        <v>200</v>
      </c>
      <c r="C294" s="106" t="s">
        <v>433</v>
      </c>
      <c r="D294" s="71">
        <f>D296</f>
        <v>20000</v>
      </c>
      <c r="E294" s="97">
        <f>E296</f>
        <v>0</v>
      </c>
      <c r="F294" s="71">
        <f t="shared" si="32"/>
        <v>20000</v>
      </c>
      <c r="H294" s="14"/>
    </row>
    <row r="295" spans="1:8" ht="43.5" customHeight="1" hidden="1">
      <c r="A295" s="68" t="e">
        <f>#REF!</f>
        <v>#REF!</v>
      </c>
      <c r="B295" s="69">
        <v>200</v>
      </c>
      <c r="C295" s="106" t="s">
        <v>432</v>
      </c>
      <c r="D295" s="71">
        <f aca="true" t="shared" si="33" ref="D295:E299">D296</f>
        <v>20000</v>
      </c>
      <c r="E295" s="97">
        <f t="shared" si="33"/>
        <v>0</v>
      </c>
      <c r="F295" s="71">
        <f t="shared" si="32"/>
        <v>20000</v>
      </c>
      <c r="H295" s="14"/>
    </row>
    <row r="296" spans="1:8" ht="24" customHeight="1" hidden="1">
      <c r="A296" s="68" t="e">
        <f>#REF!</f>
        <v>#REF!</v>
      </c>
      <c r="B296" s="69">
        <v>200</v>
      </c>
      <c r="C296" s="106" t="s">
        <v>431</v>
      </c>
      <c r="D296" s="71">
        <f t="shared" si="33"/>
        <v>20000</v>
      </c>
      <c r="E296" s="97">
        <f t="shared" si="33"/>
        <v>0</v>
      </c>
      <c r="F296" s="71">
        <f t="shared" si="32"/>
        <v>20000</v>
      </c>
      <c r="H296" s="14"/>
    </row>
    <row r="297" spans="1:8" ht="24" customHeight="1" hidden="1">
      <c r="A297" s="68" t="e">
        <f>#REF!</f>
        <v>#REF!</v>
      </c>
      <c r="B297" s="69">
        <v>200</v>
      </c>
      <c r="C297" s="106" t="s">
        <v>430</v>
      </c>
      <c r="D297" s="71">
        <f t="shared" si="33"/>
        <v>20000</v>
      </c>
      <c r="E297" s="97">
        <f t="shared" si="33"/>
        <v>0</v>
      </c>
      <c r="F297" s="71">
        <f t="shared" si="32"/>
        <v>20000</v>
      </c>
      <c r="H297" s="14"/>
    </row>
    <row r="298" spans="1:8" ht="24" customHeight="1" hidden="1">
      <c r="A298" s="68" t="e">
        <f>#REF!</f>
        <v>#REF!</v>
      </c>
      <c r="B298" s="69">
        <v>200</v>
      </c>
      <c r="C298" s="72" t="s">
        <v>278</v>
      </c>
      <c r="D298" s="71">
        <f t="shared" si="33"/>
        <v>20000</v>
      </c>
      <c r="E298" s="97">
        <f t="shared" si="33"/>
        <v>0</v>
      </c>
      <c r="F298" s="71">
        <f t="shared" si="32"/>
        <v>20000</v>
      </c>
      <c r="H298" s="14"/>
    </row>
    <row r="299" spans="1:8" ht="24" customHeight="1" hidden="1">
      <c r="A299" s="68" t="e">
        <f>#REF!</f>
        <v>#REF!</v>
      </c>
      <c r="B299" s="69">
        <v>200</v>
      </c>
      <c r="C299" s="72" t="s">
        <v>254</v>
      </c>
      <c r="D299" s="108">
        <f t="shared" si="33"/>
        <v>20000</v>
      </c>
      <c r="E299" s="109">
        <f t="shared" si="33"/>
        <v>0</v>
      </c>
      <c r="F299" s="71">
        <f t="shared" si="32"/>
        <v>20000</v>
      </c>
      <c r="H299" s="14"/>
    </row>
    <row r="300" spans="1:8" ht="24" customHeight="1" hidden="1">
      <c r="A300" s="68" t="e">
        <f>#REF!</f>
        <v>#REF!</v>
      </c>
      <c r="B300" s="69">
        <v>200</v>
      </c>
      <c r="C300" s="72" t="s">
        <v>270</v>
      </c>
      <c r="D300" s="71">
        <v>20000</v>
      </c>
      <c r="E300" s="97">
        <v>0</v>
      </c>
      <c r="F300" s="71">
        <f t="shared" si="32"/>
        <v>20000</v>
      </c>
      <c r="H300" s="14"/>
    </row>
    <row r="301" spans="1:8" ht="27.75" customHeight="1">
      <c r="A301" s="68" t="s">
        <v>285</v>
      </c>
      <c r="B301" s="69">
        <v>200</v>
      </c>
      <c r="C301" s="72" t="s">
        <v>246</v>
      </c>
      <c r="D301" s="71">
        <f aca="true" t="shared" si="34" ref="D301:E303">D304+D312+D319</f>
        <v>888700</v>
      </c>
      <c r="E301" s="71">
        <f t="shared" si="34"/>
        <v>513966.98</v>
      </c>
      <c r="F301" s="71">
        <f t="shared" si="32"/>
        <v>374733.02</v>
      </c>
      <c r="H301" s="14"/>
    </row>
    <row r="302" spans="1:8" ht="48.75" customHeight="1" hidden="1">
      <c r="A302" s="68" t="s">
        <v>29</v>
      </c>
      <c r="B302" s="69">
        <v>200</v>
      </c>
      <c r="C302" s="72" t="s">
        <v>32</v>
      </c>
      <c r="D302" s="71">
        <f t="shared" si="34"/>
        <v>888700</v>
      </c>
      <c r="E302" s="71">
        <f t="shared" si="34"/>
        <v>513966.98</v>
      </c>
      <c r="F302" s="71">
        <f t="shared" si="32"/>
        <v>374733.02</v>
      </c>
      <c r="H302" s="14"/>
    </row>
    <row r="303" spans="1:8" ht="72.75" customHeight="1">
      <c r="A303" s="68" t="s">
        <v>30</v>
      </c>
      <c r="B303" s="69">
        <v>200</v>
      </c>
      <c r="C303" s="72" t="s">
        <v>33</v>
      </c>
      <c r="D303" s="71">
        <f t="shared" si="34"/>
        <v>888700</v>
      </c>
      <c r="E303" s="71">
        <f t="shared" si="34"/>
        <v>513966.98</v>
      </c>
      <c r="F303" s="71">
        <f t="shared" si="32"/>
        <v>374733.02</v>
      </c>
      <c r="H303" s="14"/>
    </row>
    <row r="304" spans="1:8" ht="108" customHeight="1">
      <c r="A304" s="68" t="s">
        <v>31</v>
      </c>
      <c r="B304" s="69">
        <v>200</v>
      </c>
      <c r="C304" s="72" t="s">
        <v>34</v>
      </c>
      <c r="D304" s="71">
        <f>D307</f>
        <v>757700</v>
      </c>
      <c r="E304" s="71">
        <f>E307</f>
        <v>428678.45999999996</v>
      </c>
      <c r="F304" s="71">
        <f t="shared" si="32"/>
        <v>329021.54000000004</v>
      </c>
      <c r="H304" s="14"/>
    </row>
    <row r="305" spans="1:8" ht="24" customHeight="1" hidden="1">
      <c r="A305" s="68" t="s">
        <v>288</v>
      </c>
      <c r="B305" s="69">
        <v>200</v>
      </c>
      <c r="C305" s="72" t="s">
        <v>35</v>
      </c>
      <c r="D305" s="71">
        <f>D306</f>
        <v>757700</v>
      </c>
      <c r="E305" s="71">
        <f>E306</f>
        <v>428678.45999999996</v>
      </c>
      <c r="F305" s="71">
        <f t="shared" si="32"/>
        <v>329021.54000000004</v>
      </c>
      <c r="H305" s="14"/>
    </row>
    <row r="306" spans="1:8" ht="24" customHeight="1" hidden="1">
      <c r="A306" s="68" t="s">
        <v>287</v>
      </c>
      <c r="B306" s="69">
        <v>200</v>
      </c>
      <c r="C306" s="72" t="s">
        <v>36</v>
      </c>
      <c r="D306" s="71">
        <f>D307</f>
        <v>757700</v>
      </c>
      <c r="E306" s="71">
        <f>E307</f>
        <v>428678.45999999996</v>
      </c>
      <c r="F306" s="71">
        <f t="shared" si="32"/>
        <v>329021.54000000004</v>
      </c>
      <c r="H306" s="14"/>
    </row>
    <row r="307" spans="1:8" ht="24" customHeight="1">
      <c r="A307" s="68" t="s">
        <v>252</v>
      </c>
      <c r="B307" s="69">
        <v>200</v>
      </c>
      <c r="C307" s="72" t="s">
        <v>37</v>
      </c>
      <c r="D307" s="71">
        <f>D309</f>
        <v>757700</v>
      </c>
      <c r="E307" s="71">
        <f>E309</f>
        <v>428678.45999999996</v>
      </c>
      <c r="F307" s="71">
        <f t="shared" si="32"/>
        <v>329021.54000000004</v>
      </c>
      <c r="H307" s="14"/>
    </row>
    <row r="308" spans="1:8" ht="24" customHeight="1">
      <c r="A308" s="68" t="s">
        <v>267</v>
      </c>
      <c r="B308" s="69">
        <v>200</v>
      </c>
      <c r="C308" s="72" t="s">
        <v>38</v>
      </c>
      <c r="D308" s="71">
        <f>D309</f>
        <v>757700</v>
      </c>
      <c r="E308" s="71">
        <f>E309</f>
        <v>428678.45999999996</v>
      </c>
      <c r="F308" s="71">
        <f t="shared" si="32"/>
        <v>329021.54000000004</v>
      </c>
      <c r="H308" s="14"/>
    </row>
    <row r="309" spans="1:8" ht="24" customHeight="1">
      <c r="A309" s="90" t="s">
        <v>184</v>
      </c>
      <c r="B309" s="69">
        <v>200</v>
      </c>
      <c r="C309" s="72" t="s">
        <v>39</v>
      </c>
      <c r="D309" s="71">
        <f>D310+D311</f>
        <v>757700</v>
      </c>
      <c r="E309" s="71">
        <f>E310+E311</f>
        <v>428678.45999999996</v>
      </c>
      <c r="F309" s="71">
        <f t="shared" si="32"/>
        <v>329021.54000000004</v>
      </c>
      <c r="H309" s="14"/>
    </row>
    <row r="310" spans="1:8" ht="24" customHeight="1">
      <c r="A310" s="68" t="s">
        <v>158</v>
      </c>
      <c r="B310" s="69">
        <v>200</v>
      </c>
      <c r="C310" s="72" t="s">
        <v>40</v>
      </c>
      <c r="D310" s="71">
        <v>624000</v>
      </c>
      <c r="E310" s="71">
        <v>333731.6</v>
      </c>
      <c r="F310" s="71">
        <f t="shared" si="32"/>
        <v>290268.4</v>
      </c>
      <c r="H310" s="14"/>
    </row>
    <row r="311" spans="1:8" ht="24" customHeight="1">
      <c r="A311" s="68" t="s">
        <v>159</v>
      </c>
      <c r="B311" s="69">
        <v>200</v>
      </c>
      <c r="C311" s="72" t="s">
        <v>41</v>
      </c>
      <c r="D311" s="71">
        <v>133700</v>
      </c>
      <c r="E311" s="97">
        <v>94946.86</v>
      </c>
      <c r="F311" s="71">
        <f t="shared" si="32"/>
        <v>38753.14</v>
      </c>
      <c r="H311" s="14"/>
    </row>
    <row r="312" spans="1:8" ht="96.75" customHeight="1">
      <c r="A312" s="68" t="s">
        <v>42</v>
      </c>
      <c r="B312" s="69">
        <v>200</v>
      </c>
      <c r="C312" s="72" t="s">
        <v>43</v>
      </c>
      <c r="D312" s="71">
        <f>D315</f>
        <v>6000</v>
      </c>
      <c r="E312" s="111">
        <f>E315</f>
        <v>4549</v>
      </c>
      <c r="F312" s="71">
        <f t="shared" si="32"/>
        <v>1451</v>
      </c>
      <c r="H312" s="14"/>
    </row>
    <row r="313" spans="1:8" ht="30.75" customHeight="1" hidden="1">
      <c r="A313" s="68" t="s">
        <v>288</v>
      </c>
      <c r="B313" s="69">
        <v>200</v>
      </c>
      <c r="C313" s="72" t="s">
        <v>46</v>
      </c>
      <c r="D313" s="71">
        <f>D314</f>
        <v>6000</v>
      </c>
      <c r="E313" s="110">
        <f>E314</f>
        <v>4549</v>
      </c>
      <c r="F313" s="71">
        <f t="shared" si="32"/>
        <v>1451</v>
      </c>
      <c r="H313" s="14"/>
    </row>
    <row r="314" spans="1:8" ht="24" customHeight="1" hidden="1">
      <c r="A314" s="68" t="s">
        <v>287</v>
      </c>
      <c r="B314" s="69">
        <v>200</v>
      </c>
      <c r="C314" s="72" t="s">
        <v>47</v>
      </c>
      <c r="D314" s="71">
        <f>D315</f>
        <v>6000</v>
      </c>
      <c r="E314" s="110">
        <f>E315</f>
        <v>4549</v>
      </c>
      <c r="F314" s="71">
        <f t="shared" si="32"/>
        <v>1451</v>
      </c>
      <c r="H314" s="14"/>
    </row>
    <row r="315" spans="1:8" s="17" customFormat="1" ht="24" customHeight="1">
      <c r="A315" s="68" t="s">
        <v>252</v>
      </c>
      <c r="B315" s="69">
        <v>200</v>
      </c>
      <c r="C315" s="72" t="s">
        <v>48</v>
      </c>
      <c r="D315" s="71">
        <f>D317</f>
        <v>6000</v>
      </c>
      <c r="E315" s="111">
        <f>E317</f>
        <v>4549</v>
      </c>
      <c r="F315" s="71">
        <f t="shared" si="32"/>
        <v>1451</v>
      </c>
      <c r="H315" s="18"/>
    </row>
    <row r="316" spans="1:8" s="17" customFormat="1" ht="24" customHeight="1">
      <c r="A316" s="68" t="s">
        <v>267</v>
      </c>
      <c r="B316" s="69">
        <v>200</v>
      </c>
      <c r="C316" s="72" t="s">
        <v>650</v>
      </c>
      <c r="D316" s="71">
        <f>D317</f>
        <v>6000</v>
      </c>
      <c r="E316" s="111">
        <f>E317</f>
        <v>4549</v>
      </c>
      <c r="F316" s="71">
        <f t="shared" si="32"/>
        <v>1451</v>
      </c>
      <c r="H316" s="18"/>
    </row>
    <row r="317" spans="1:8" s="17" customFormat="1" ht="24" customHeight="1">
      <c r="A317" s="68" t="s">
        <v>265</v>
      </c>
      <c r="B317" s="69">
        <v>200</v>
      </c>
      <c r="C317" s="72" t="s">
        <v>666</v>
      </c>
      <c r="D317" s="71">
        <f>D318</f>
        <v>6000</v>
      </c>
      <c r="E317" s="111">
        <f>E318</f>
        <v>4549</v>
      </c>
      <c r="F317" s="71">
        <f t="shared" si="32"/>
        <v>1451</v>
      </c>
      <c r="H317" s="18"/>
    </row>
    <row r="318" spans="1:8" s="17" customFormat="1" ht="24" customHeight="1">
      <c r="A318" s="68" t="s">
        <v>162</v>
      </c>
      <c r="B318" s="69">
        <v>200</v>
      </c>
      <c r="C318" s="84" t="s">
        <v>665</v>
      </c>
      <c r="D318" s="71">
        <v>6000</v>
      </c>
      <c r="E318" s="111">
        <v>4549</v>
      </c>
      <c r="F318" s="71">
        <f t="shared" si="32"/>
        <v>1451</v>
      </c>
      <c r="H318" s="18"/>
    </row>
    <row r="319" spans="1:8" s="17" customFormat="1" ht="111.75" customHeight="1">
      <c r="A319" s="68" t="s">
        <v>49</v>
      </c>
      <c r="B319" s="69">
        <v>200</v>
      </c>
      <c r="C319" s="72" t="s">
        <v>50</v>
      </c>
      <c r="D319" s="71">
        <f aca="true" t="shared" si="35" ref="D319:E323">D320</f>
        <v>125000</v>
      </c>
      <c r="E319" s="111">
        <f t="shared" si="35"/>
        <v>80739.52</v>
      </c>
      <c r="F319" s="71">
        <f t="shared" si="32"/>
        <v>44260.479999999996</v>
      </c>
      <c r="H319" s="18"/>
    </row>
    <row r="320" spans="1:8" s="17" customFormat="1" ht="24" customHeight="1" hidden="1">
      <c r="A320" s="68" t="str">
        <f>A313</f>
        <v>Закупка товаров,работ и услуг для государственных (муниципальных) нужд</v>
      </c>
      <c r="B320" s="69">
        <v>200</v>
      </c>
      <c r="C320" s="72" t="s">
        <v>51</v>
      </c>
      <c r="D320" s="71">
        <f t="shared" si="35"/>
        <v>125000</v>
      </c>
      <c r="E320" s="111">
        <f t="shared" si="35"/>
        <v>80739.52</v>
      </c>
      <c r="F320" s="71">
        <f t="shared" si="32"/>
        <v>44260.479999999996</v>
      </c>
      <c r="H320" s="18"/>
    </row>
    <row r="321" spans="1:8" s="17" customFormat="1" ht="24" customHeight="1" hidden="1">
      <c r="A321" s="85" t="str">
        <f>A314</f>
        <v>Иные закупки товаров, работ и услуг для государственных (муниципальных) нужд</v>
      </c>
      <c r="B321" s="69">
        <v>200</v>
      </c>
      <c r="C321" s="72" t="s">
        <v>52</v>
      </c>
      <c r="D321" s="71">
        <f t="shared" si="35"/>
        <v>125000</v>
      </c>
      <c r="E321" s="111">
        <f t="shared" si="35"/>
        <v>80739.52</v>
      </c>
      <c r="F321" s="71">
        <f t="shared" si="32"/>
        <v>44260.479999999996</v>
      </c>
      <c r="H321" s="18"/>
    </row>
    <row r="322" spans="1:8" s="17" customFormat="1" ht="24" customHeight="1">
      <c r="A322" s="68" t="str">
        <f>A315</f>
        <v> Прочая закупка товаров, работи  услуг для государственных(муниципальных) нужд</v>
      </c>
      <c r="B322" s="69">
        <v>200</v>
      </c>
      <c r="C322" s="72" t="s">
        <v>53</v>
      </c>
      <c r="D322" s="71">
        <f t="shared" si="35"/>
        <v>125000</v>
      </c>
      <c r="E322" s="111">
        <f t="shared" si="35"/>
        <v>80739.52</v>
      </c>
      <c r="F322" s="71">
        <f t="shared" si="32"/>
        <v>44260.479999999996</v>
      </c>
      <c r="H322" s="18"/>
    </row>
    <row r="323" spans="1:8" s="17" customFormat="1" ht="24" customHeight="1">
      <c r="A323" s="68" t="s">
        <v>267</v>
      </c>
      <c r="B323" s="69">
        <v>200</v>
      </c>
      <c r="C323" s="72" t="s">
        <v>54</v>
      </c>
      <c r="D323" s="71">
        <f t="shared" si="35"/>
        <v>125000</v>
      </c>
      <c r="E323" s="111">
        <f t="shared" si="35"/>
        <v>80739.52</v>
      </c>
      <c r="F323" s="71">
        <f t="shared" si="32"/>
        <v>44260.479999999996</v>
      </c>
      <c r="H323" s="18"/>
    </row>
    <row r="324" spans="1:8" s="17" customFormat="1" ht="24" customHeight="1">
      <c r="A324" s="68" t="s">
        <v>184</v>
      </c>
      <c r="B324" s="69">
        <v>200</v>
      </c>
      <c r="C324" s="72" t="s">
        <v>55</v>
      </c>
      <c r="D324" s="71">
        <f>D325+D326+D327</f>
        <v>125000</v>
      </c>
      <c r="E324" s="71">
        <f>E325+E326+E327</f>
        <v>80739.52</v>
      </c>
      <c r="F324" s="71">
        <f t="shared" si="32"/>
        <v>44260.479999999996</v>
      </c>
      <c r="H324" s="18"/>
    </row>
    <row r="325" spans="1:8" s="17" customFormat="1" ht="24" customHeight="1">
      <c r="A325" s="68" t="s">
        <v>159</v>
      </c>
      <c r="B325" s="69">
        <v>200</v>
      </c>
      <c r="C325" s="72" t="s">
        <v>631</v>
      </c>
      <c r="D325" s="71">
        <v>119200</v>
      </c>
      <c r="E325" s="111">
        <v>75000</v>
      </c>
      <c r="F325" s="71">
        <f t="shared" si="32"/>
        <v>44200</v>
      </c>
      <c r="H325" s="18"/>
    </row>
    <row r="326" spans="1:8" s="17" customFormat="1" ht="24" customHeight="1" hidden="1">
      <c r="A326" s="68" t="s">
        <v>160</v>
      </c>
      <c r="B326" s="69">
        <v>200</v>
      </c>
      <c r="C326" s="72" t="s">
        <v>632</v>
      </c>
      <c r="D326" s="71"/>
      <c r="E326" s="110">
        <v>0</v>
      </c>
      <c r="F326" s="71">
        <f t="shared" si="32"/>
        <v>0</v>
      </c>
      <c r="H326" s="18"/>
    </row>
    <row r="327" spans="1:8" s="17" customFormat="1" ht="24" customHeight="1">
      <c r="A327" s="68" t="s">
        <v>160</v>
      </c>
      <c r="B327" s="69">
        <v>200</v>
      </c>
      <c r="C327" s="72" t="s">
        <v>632</v>
      </c>
      <c r="D327" s="71">
        <v>5800</v>
      </c>
      <c r="E327" s="111">
        <v>5739.52</v>
      </c>
      <c r="F327" s="71"/>
      <c r="H327" s="18"/>
    </row>
    <row r="328" spans="1:8" ht="24" customHeight="1">
      <c r="A328" s="85" t="s">
        <v>253</v>
      </c>
      <c r="B328" s="69">
        <v>200</v>
      </c>
      <c r="C328" s="106" t="s">
        <v>118</v>
      </c>
      <c r="D328" s="71">
        <f>D329</f>
        <v>1474900</v>
      </c>
      <c r="E328" s="71">
        <f>E329</f>
        <v>952531.0800000001</v>
      </c>
      <c r="F328" s="71">
        <f t="shared" si="32"/>
        <v>522368.9199999999</v>
      </c>
      <c r="H328" s="16"/>
    </row>
    <row r="329" spans="1:8" ht="24" customHeight="1">
      <c r="A329" s="68" t="s">
        <v>187</v>
      </c>
      <c r="B329" s="69">
        <v>200</v>
      </c>
      <c r="C329" s="72" t="s">
        <v>119</v>
      </c>
      <c r="D329" s="71">
        <f>D330</f>
        <v>1474900</v>
      </c>
      <c r="E329" s="71">
        <f>E330</f>
        <v>952531.0800000001</v>
      </c>
      <c r="F329" s="71">
        <f t="shared" si="32"/>
        <v>522368.9199999999</v>
      </c>
      <c r="H329" s="14"/>
    </row>
    <row r="330" spans="1:8" ht="24" customHeight="1" hidden="1">
      <c r="A330" s="89" t="s">
        <v>56</v>
      </c>
      <c r="B330" s="69">
        <v>200</v>
      </c>
      <c r="C330" s="72" t="s">
        <v>63</v>
      </c>
      <c r="D330" s="71">
        <f>D331+D340</f>
        <v>1474900</v>
      </c>
      <c r="E330" s="71">
        <f>E331+E340</f>
        <v>952531.0800000001</v>
      </c>
      <c r="F330" s="71">
        <f t="shared" si="32"/>
        <v>522368.9199999999</v>
      </c>
      <c r="H330" s="14"/>
    </row>
    <row r="331" spans="1:8" ht="52.5" customHeight="1">
      <c r="A331" s="68" t="s">
        <v>57</v>
      </c>
      <c r="B331" s="69">
        <v>200</v>
      </c>
      <c r="C331" s="72" t="s">
        <v>64</v>
      </c>
      <c r="D331" s="71">
        <f>D332</f>
        <v>974600</v>
      </c>
      <c r="E331" s="71">
        <f>E332</f>
        <v>649668.4</v>
      </c>
      <c r="F331" s="71">
        <f t="shared" si="32"/>
        <v>324931.6</v>
      </c>
      <c r="H331" s="14"/>
    </row>
    <row r="332" spans="1:8" ht="86.25" customHeight="1" hidden="1">
      <c r="A332" s="68" t="s">
        <v>58</v>
      </c>
      <c r="B332" s="69">
        <v>200</v>
      </c>
      <c r="C332" s="72" t="s">
        <v>65</v>
      </c>
      <c r="D332" s="71">
        <f aca="true" t="shared" si="36" ref="D332:E337">D333</f>
        <v>974600</v>
      </c>
      <c r="E332" s="71">
        <f t="shared" si="36"/>
        <v>649668.4</v>
      </c>
      <c r="F332" s="71">
        <f t="shared" si="32"/>
        <v>324931.6</v>
      </c>
      <c r="H332" s="14"/>
    </row>
    <row r="333" spans="1:8" ht="51.75" customHeight="1" hidden="1">
      <c r="A333" s="68" t="s">
        <v>434</v>
      </c>
      <c r="B333" s="69">
        <v>200</v>
      </c>
      <c r="C333" s="72" t="s">
        <v>66</v>
      </c>
      <c r="D333" s="71">
        <f t="shared" si="36"/>
        <v>974600</v>
      </c>
      <c r="E333" s="71">
        <f t="shared" si="36"/>
        <v>649668.4</v>
      </c>
      <c r="F333" s="71">
        <f t="shared" si="32"/>
        <v>324931.6</v>
      </c>
      <c r="H333" s="14"/>
    </row>
    <row r="334" spans="1:8" ht="36" customHeight="1" hidden="1">
      <c r="A334" s="68" t="s">
        <v>290</v>
      </c>
      <c r="B334" s="69">
        <v>200</v>
      </c>
      <c r="C334" s="72" t="s">
        <v>67</v>
      </c>
      <c r="D334" s="71">
        <f t="shared" si="36"/>
        <v>974600</v>
      </c>
      <c r="E334" s="71">
        <f t="shared" si="36"/>
        <v>649668.4</v>
      </c>
      <c r="F334" s="71">
        <f t="shared" si="32"/>
        <v>324931.6</v>
      </c>
      <c r="H334" s="14"/>
    </row>
    <row r="335" spans="1:8" ht="64.5" customHeight="1">
      <c r="A335" s="68" t="s">
        <v>435</v>
      </c>
      <c r="B335" s="69">
        <v>200</v>
      </c>
      <c r="C335" s="72" t="s">
        <v>68</v>
      </c>
      <c r="D335" s="71">
        <f t="shared" si="36"/>
        <v>974600</v>
      </c>
      <c r="E335" s="71">
        <f t="shared" si="36"/>
        <v>649668.4</v>
      </c>
      <c r="F335" s="71">
        <f t="shared" si="32"/>
        <v>324931.6</v>
      </c>
      <c r="H335" s="14"/>
    </row>
    <row r="336" spans="1:8" ht="28.5" customHeight="1">
      <c r="A336" s="68" t="str">
        <f>$A$323</f>
        <v>Расходы</v>
      </c>
      <c r="B336" s="69">
        <v>200</v>
      </c>
      <c r="C336" s="72" t="s">
        <v>69</v>
      </c>
      <c r="D336" s="71">
        <f t="shared" si="36"/>
        <v>974600</v>
      </c>
      <c r="E336" s="71">
        <f t="shared" si="36"/>
        <v>649668.4</v>
      </c>
      <c r="F336" s="71">
        <f t="shared" si="32"/>
        <v>324931.6</v>
      </c>
      <c r="H336" s="14"/>
    </row>
    <row r="337" spans="1:8" ht="47.25" customHeight="1">
      <c r="A337" s="68" t="s">
        <v>697</v>
      </c>
      <c r="B337" s="69">
        <v>200</v>
      </c>
      <c r="C337" s="72" t="s">
        <v>70</v>
      </c>
      <c r="D337" s="71">
        <f t="shared" si="36"/>
        <v>974600</v>
      </c>
      <c r="E337" s="71">
        <f t="shared" si="36"/>
        <v>649668.4</v>
      </c>
      <c r="F337" s="71">
        <f t="shared" si="32"/>
        <v>324931.6</v>
      </c>
      <c r="H337" s="14"/>
    </row>
    <row r="338" spans="1:8" ht="42.75" customHeight="1">
      <c r="A338" s="68" t="s">
        <v>436</v>
      </c>
      <c r="B338" s="69">
        <v>200</v>
      </c>
      <c r="C338" s="72" t="s">
        <v>71</v>
      </c>
      <c r="D338" s="71">
        <v>974600</v>
      </c>
      <c r="E338" s="71">
        <v>649668.4</v>
      </c>
      <c r="F338" s="71">
        <f t="shared" si="32"/>
        <v>324931.6</v>
      </c>
      <c r="H338" s="14"/>
    </row>
    <row r="339" spans="1:8" ht="60" customHeight="1">
      <c r="A339" s="68" t="s">
        <v>59</v>
      </c>
      <c r="B339" s="69">
        <v>200</v>
      </c>
      <c r="C339" s="72" t="s">
        <v>72</v>
      </c>
      <c r="D339" s="71">
        <f aca="true" t="shared" si="37" ref="D339:E342">D340</f>
        <v>500300</v>
      </c>
      <c r="E339" s="71">
        <f t="shared" si="37"/>
        <v>302862.68</v>
      </c>
      <c r="F339" s="71">
        <f t="shared" si="32"/>
        <v>197437.32</v>
      </c>
      <c r="H339" s="14"/>
    </row>
    <row r="340" spans="1:8" ht="82.5" customHeight="1" hidden="1">
      <c r="A340" s="68" t="s">
        <v>60</v>
      </c>
      <c r="B340" s="69">
        <v>200</v>
      </c>
      <c r="C340" s="72" t="s">
        <v>73</v>
      </c>
      <c r="D340" s="71">
        <f t="shared" si="37"/>
        <v>500300</v>
      </c>
      <c r="E340" s="71">
        <f t="shared" si="37"/>
        <v>302862.68</v>
      </c>
      <c r="F340" s="71">
        <f t="shared" si="32"/>
        <v>197437.32</v>
      </c>
      <c r="H340" s="14"/>
    </row>
    <row r="341" spans="1:8" ht="33.75" customHeight="1" hidden="1">
      <c r="A341" s="68" t="s">
        <v>434</v>
      </c>
      <c r="B341" s="69">
        <v>200</v>
      </c>
      <c r="C341" s="72" t="s">
        <v>74</v>
      </c>
      <c r="D341" s="71">
        <f t="shared" si="37"/>
        <v>500300</v>
      </c>
      <c r="E341" s="97">
        <f t="shared" si="37"/>
        <v>302862.68</v>
      </c>
      <c r="F341" s="71">
        <f t="shared" si="32"/>
        <v>197437.32</v>
      </c>
      <c r="H341" s="14"/>
    </row>
    <row r="342" spans="1:8" ht="27.75" customHeight="1" hidden="1">
      <c r="A342" s="68" t="s">
        <v>290</v>
      </c>
      <c r="B342" s="69">
        <v>200</v>
      </c>
      <c r="C342" s="72" t="s">
        <v>437</v>
      </c>
      <c r="D342" s="71">
        <f t="shared" si="37"/>
        <v>500300</v>
      </c>
      <c r="E342" s="97">
        <f t="shared" si="37"/>
        <v>302862.68</v>
      </c>
      <c r="F342" s="71">
        <f t="shared" si="32"/>
        <v>197437.32</v>
      </c>
      <c r="H342" s="14"/>
    </row>
    <row r="343" spans="1:8" ht="62.25" customHeight="1">
      <c r="A343" s="68" t="s">
        <v>435</v>
      </c>
      <c r="B343" s="69">
        <v>200</v>
      </c>
      <c r="C343" s="72" t="s">
        <v>75</v>
      </c>
      <c r="D343" s="71">
        <f>D346</f>
        <v>500300</v>
      </c>
      <c r="E343" s="97">
        <f>E346</f>
        <v>302862.68</v>
      </c>
      <c r="F343" s="71">
        <f t="shared" si="32"/>
        <v>197437.32</v>
      </c>
      <c r="H343" s="14"/>
    </row>
    <row r="344" spans="1:8" ht="27.75" customHeight="1">
      <c r="A344" s="68" t="str">
        <f>$A$323</f>
        <v>Расходы</v>
      </c>
      <c r="B344" s="69">
        <v>200</v>
      </c>
      <c r="C344" s="72" t="s">
        <v>76</v>
      </c>
      <c r="D344" s="71">
        <f>D345</f>
        <v>500300</v>
      </c>
      <c r="E344" s="97">
        <f>E345</f>
        <v>302862.68</v>
      </c>
      <c r="F344" s="71">
        <f t="shared" si="32"/>
        <v>197437.32</v>
      </c>
      <c r="H344" s="14"/>
    </row>
    <row r="345" spans="1:8" ht="36.75" customHeight="1">
      <c r="A345" s="68" t="s">
        <v>697</v>
      </c>
      <c r="B345" s="69">
        <v>200</v>
      </c>
      <c r="C345" s="72" t="s">
        <v>77</v>
      </c>
      <c r="D345" s="71">
        <f>D346</f>
        <v>500300</v>
      </c>
      <c r="E345" s="97">
        <f>E346</f>
        <v>302862.68</v>
      </c>
      <c r="F345" s="71">
        <f t="shared" si="32"/>
        <v>197437.32</v>
      </c>
      <c r="H345" s="14"/>
    </row>
    <row r="346" spans="1:8" ht="45.75" customHeight="1">
      <c r="A346" s="68" t="s">
        <v>436</v>
      </c>
      <c r="B346" s="69">
        <v>200</v>
      </c>
      <c r="C346" s="72" t="s">
        <v>78</v>
      </c>
      <c r="D346" s="71">
        <v>500300</v>
      </c>
      <c r="E346" s="97">
        <v>302862.68</v>
      </c>
      <c r="F346" s="71">
        <f t="shared" si="32"/>
        <v>197437.32</v>
      </c>
      <c r="H346" s="14"/>
    </row>
    <row r="347" spans="1:8" ht="21.75" customHeight="1" hidden="1">
      <c r="A347" s="68" t="s">
        <v>438</v>
      </c>
      <c r="B347" s="69">
        <v>200</v>
      </c>
      <c r="C347" s="72" t="s">
        <v>286</v>
      </c>
      <c r="D347" s="71" t="e">
        <f aca="true" t="shared" si="38" ref="D347:E349">D348</f>
        <v>#REF!</v>
      </c>
      <c r="E347" s="71" t="e">
        <f t="shared" si="38"/>
        <v>#REF!</v>
      </c>
      <c r="F347" s="71" t="e">
        <f t="shared" si="32"/>
        <v>#REF!</v>
      </c>
      <c r="H347" s="14"/>
    </row>
    <row r="348" spans="1:8" ht="30" customHeight="1" hidden="1">
      <c r="A348" s="68" t="s">
        <v>439</v>
      </c>
      <c r="B348" s="69">
        <v>200</v>
      </c>
      <c r="C348" s="72" t="s">
        <v>441</v>
      </c>
      <c r="D348" s="71" t="e">
        <f t="shared" si="38"/>
        <v>#REF!</v>
      </c>
      <c r="E348" s="71" t="e">
        <f t="shared" si="38"/>
        <v>#REF!</v>
      </c>
      <c r="F348" s="71" t="e">
        <f t="shared" si="32"/>
        <v>#REF!</v>
      </c>
      <c r="H348" s="14"/>
    </row>
    <row r="349" spans="1:8" ht="140.25" customHeight="1" hidden="1">
      <c r="A349" s="68" t="s">
        <v>440</v>
      </c>
      <c r="B349" s="69">
        <v>200</v>
      </c>
      <c r="C349" s="72" t="s">
        <v>442</v>
      </c>
      <c r="D349" s="71" t="e">
        <f t="shared" si="38"/>
        <v>#REF!</v>
      </c>
      <c r="E349" s="71" t="e">
        <f t="shared" si="38"/>
        <v>#REF!</v>
      </c>
      <c r="F349" s="71" t="e">
        <f t="shared" si="32"/>
        <v>#REF!</v>
      </c>
      <c r="H349" s="14"/>
    </row>
    <row r="350" spans="1:8" ht="57" customHeight="1" hidden="1">
      <c r="A350" s="68" t="s">
        <v>448</v>
      </c>
      <c r="B350" s="69">
        <v>200</v>
      </c>
      <c r="C350" s="72" t="s">
        <v>443</v>
      </c>
      <c r="D350" s="71" t="e">
        <f>D351</f>
        <v>#REF!</v>
      </c>
      <c r="E350" s="71" t="e">
        <f>E353</f>
        <v>#REF!</v>
      </c>
      <c r="F350" s="71" t="e">
        <f t="shared" si="32"/>
        <v>#REF!</v>
      </c>
      <c r="H350" s="14"/>
    </row>
    <row r="351" spans="1:8" ht="48.75" customHeight="1" hidden="1">
      <c r="A351" s="68" t="s">
        <v>449</v>
      </c>
      <c r="B351" s="69">
        <v>200</v>
      </c>
      <c r="C351" s="72" t="s">
        <v>444</v>
      </c>
      <c r="D351" s="71" t="e">
        <f>D352</f>
        <v>#REF!</v>
      </c>
      <c r="E351" s="71" t="e">
        <f>E352</f>
        <v>#REF!</v>
      </c>
      <c r="F351" s="71" t="e">
        <f t="shared" si="32"/>
        <v>#REF!</v>
      </c>
      <c r="H351" s="14"/>
    </row>
    <row r="352" spans="1:8" ht="43.5" customHeight="1" hidden="1">
      <c r="A352" s="68" t="s">
        <v>450</v>
      </c>
      <c r="B352" s="69">
        <v>200</v>
      </c>
      <c r="C352" s="72" t="s">
        <v>445</v>
      </c>
      <c r="D352" s="71" t="e">
        <f>D353</f>
        <v>#REF!</v>
      </c>
      <c r="E352" s="71" t="e">
        <f>E353</f>
        <v>#REF!</v>
      </c>
      <c r="F352" s="71" t="e">
        <f t="shared" si="32"/>
        <v>#REF!</v>
      </c>
      <c r="H352" s="14"/>
    </row>
    <row r="353" spans="1:8" ht="31.5" customHeight="1" hidden="1">
      <c r="A353" s="68" t="s">
        <v>267</v>
      </c>
      <c r="B353" s="69">
        <v>200</v>
      </c>
      <c r="C353" s="72" t="s">
        <v>446</v>
      </c>
      <c r="D353" s="71" t="e">
        <f>D354</f>
        <v>#REF!</v>
      </c>
      <c r="E353" s="71" t="e">
        <f>#REF!</f>
        <v>#REF!</v>
      </c>
      <c r="F353" s="71" t="e">
        <f t="shared" si="32"/>
        <v>#REF!</v>
      </c>
      <c r="H353" s="14"/>
    </row>
    <row r="354" spans="1:8" ht="24" customHeight="1" hidden="1">
      <c r="A354" s="68" t="s">
        <v>264</v>
      </c>
      <c r="B354" s="69">
        <v>200</v>
      </c>
      <c r="C354" s="72" t="s">
        <v>447</v>
      </c>
      <c r="D354" s="71" t="e">
        <f>#REF!</f>
        <v>#REF!</v>
      </c>
      <c r="E354" s="71" t="e">
        <f>#REF!</f>
        <v>#REF!</v>
      </c>
      <c r="F354" s="71" t="e">
        <f t="shared" si="32"/>
        <v>#REF!</v>
      </c>
      <c r="H354" s="14"/>
    </row>
    <row r="355" spans="1:8" ht="24" customHeight="1">
      <c r="A355" s="68" t="s">
        <v>451</v>
      </c>
      <c r="B355" s="69">
        <v>200</v>
      </c>
      <c r="C355" s="72" t="s">
        <v>259</v>
      </c>
      <c r="D355" s="71">
        <f>D356</f>
        <v>23500</v>
      </c>
      <c r="E355" s="112">
        <f>E356</f>
        <v>0</v>
      </c>
      <c r="F355" s="71">
        <f t="shared" si="32"/>
        <v>23500</v>
      </c>
      <c r="H355" s="14"/>
    </row>
    <row r="356" spans="1:8" ht="24" customHeight="1">
      <c r="A356" s="68" t="s">
        <v>452</v>
      </c>
      <c r="B356" s="69">
        <v>200</v>
      </c>
      <c r="C356" s="113" t="s">
        <v>454</v>
      </c>
      <c r="D356" s="71">
        <f>D359</f>
        <v>23500</v>
      </c>
      <c r="E356" s="112">
        <f>E359</f>
        <v>0</v>
      </c>
      <c r="F356" s="71">
        <f aca="true" t="shared" si="39" ref="F356:F364">D356-E356</f>
        <v>23500</v>
      </c>
      <c r="H356" s="14"/>
    </row>
    <row r="357" spans="1:8" ht="42" customHeight="1">
      <c r="A357" s="68" t="s">
        <v>61</v>
      </c>
      <c r="B357" s="69">
        <v>200</v>
      </c>
      <c r="C357" s="113" t="s">
        <v>79</v>
      </c>
      <c r="D357" s="71">
        <f>D358</f>
        <v>23500</v>
      </c>
      <c r="E357" s="112">
        <v>0</v>
      </c>
      <c r="F357" s="71">
        <f t="shared" si="39"/>
        <v>23500</v>
      </c>
      <c r="H357" s="14"/>
    </row>
    <row r="358" spans="1:8" ht="58.5" customHeight="1">
      <c r="A358" s="68" t="s">
        <v>62</v>
      </c>
      <c r="B358" s="69">
        <v>200</v>
      </c>
      <c r="C358" s="113" t="s">
        <v>80</v>
      </c>
      <c r="D358" s="71">
        <f>D359</f>
        <v>23500</v>
      </c>
      <c r="E358" s="112">
        <v>0</v>
      </c>
      <c r="F358" s="71">
        <f t="shared" si="39"/>
        <v>23500</v>
      </c>
      <c r="H358" s="14"/>
    </row>
    <row r="359" spans="1:8" ht="98.25" customHeight="1">
      <c r="A359" s="68" t="s">
        <v>453</v>
      </c>
      <c r="B359" s="69">
        <v>200</v>
      </c>
      <c r="C359" s="113" t="s">
        <v>81</v>
      </c>
      <c r="D359" s="71">
        <f>D360</f>
        <v>23500</v>
      </c>
      <c r="E359" s="82">
        <f>E360</f>
        <v>0</v>
      </c>
      <c r="F359" s="71">
        <f t="shared" si="39"/>
        <v>23500</v>
      </c>
      <c r="H359" s="14"/>
    </row>
    <row r="360" spans="1:8" ht="37.5" customHeight="1" hidden="1">
      <c r="A360" s="68" t="s">
        <v>455</v>
      </c>
      <c r="B360" s="69">
        <v>200</v>
      </c>
      <c r="C360" s="113" t="s">
        <v>82</v>
      </c>
      <c r="D360" s="71">
        <f>D361</f>
        <v>23500</v>
      </c>
      <c r="E360" s="82">
        <f>E361</f>
        <v>0</v>
      </c>
      <c r="F360" s="71">
        <f t="shared" si="39"/>
        <v>23500</v>
      </c>
      <c r="H360" s="14"/>
    </row>
    <row r="361" spans="1:8" ht="71.25" customHeight="1" hidden="1">
      <c r="A361" s="68" t="s">
        <v>358</v>
      </c>
      <c r="B361" s="69">
        <v>200</v>
      </c>
      <c r="C361" s="113" t="s">
        <v>83</v>
      </c>
      <c r="D361" s="71">
        <f>D364</f>
        <v>23500</v>
      </c>
      <c r="E361" s="82">
        <f>E364</f>
        <v>0</v>
      </c>
      <c r="F361" s="71">
        <f t="shared" si="39"/>
        <v>23500</v>
      </c>
      <c r="H361" s="14"/>
    </row>
    <row r="362" spans="1:8" ht="38.25" customHeight="1">
      <c r="A362" s="68" t="s">
        <v>370</v>
      </c>
      <c r="B362" s="69">
        <v>200</v>
      </c>
      <c r="C362" s="113" t="s">
        <v>84</v>
      </c>
      <c r="D362" s="71">
        <f>D363</f>
        <v>23500</v>
      </c>
      <c r="E362" s="82">
        <f>E363</f>
        <v>0</v>
      </c>
      <c r="F362" s="71">
        <f t="shared" si="39"/>
        <v>23500</v>
      </c>
      <c r="H362" s="14"/>
    </row>
    <row r="363" spans="1:8" ht="24" customHeight="1">
      <c r="A363" s="68" t="s">
        <v>265</v>
      </c>
      <c r="B363" s="69">
        <v>200</v>
      </c>
      <c r="C363" s="113" t="s">
        <v>85</v>
      </c>
      <c r="D363" s="71">
        <f>D364</f>
        <v>23500</v>
      </c>
      <c r="E363" s="82">
        <f>E364</f>
        <v>0</v>
      </c>
      <c r="F363" s="71">
        <f t="shared" si="39"/>
        <v>23500</v>
      </c>
      <c r="H363" s="14"/>
    </row>
    <row r="364" spans="1:8" ht="35.25" customHeight="1">
      <c r="A364" s="68" t="s">
        <v>162</v>
      </c>
      <c r="B364" s="69">
        <v>200</v>
      </c>
      <c r="C364" s="113" t="s">
        <v>86</v>
      </c>
      <c r="D364" s="71">
        <v>23500</v>
      </c>
      <c r="E364" s="82">
        <v>0</v>
      </c>
      <c r="F364" s="71">
        <f t="shared" si="39"/>
        <v>23500</v>
      </c>
      <c r="H364" s="14"/>
    </row>
    <row r="365" spans="1:8" ht="24" customHeight="1">
      <c r="A365" s="114" t="s">
        <v>213</v>
      </c>
      <c r="B365" s="69">
        <v>450</v>
      </c>
      <c r="C365" s="72" t="s">
        <v>202</v>
      </c>
      <c r="D365" s="97">
        <f>Доходы!D14-D4</f>
        <v>-179750</v>
      </c>
      <c r="E365" s="97">
        <f>Доходы!E14-E4</f>
        <v>276190.0800000001</v>
      </c>
      <c r="F365" s="74" t="s">
        <v>202</v>
      </c>
      <c r="H365"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1">
      <selection activeCell="BY28" sqref="BY28:CN28"/>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6384" width="0.875" style="23" customWidth="1"/>
  </cols>
  <sheetData>
    <row r="1" ht="12">
      <c r="DD1" s="25" t="s">
        <v>196</v>
      </c>
    </row>
    <row r="2" spans="1:108" s="35" customFormat="1" ht="25.5" customHeight="1">
      <c r="A2" s="191" t="s">
        <v>197</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row>
    <row r="3" spans="1:108" s="34" customFormat="1" ht="56.25" customHeight="1">
      <c r="A3" s="192" t="s">
        <v>133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3" t="s">
        <v>198</v>
      </c>
      <c r="AC3" s="192"/>
      <c r="AD3" s="192"/>
      <c r="AE3" s="192"/>
      <c r="AF3" s="192"/>
      <c r="AG3" s="192"/>
      <c r="AH3" s="192" t="s">
        <v>199</v>
      </c>
      <c r="AI3" s="192"/>
      <c r="AJ3" s="192"/>
      <c r="AK3" s="192"/>
      <c r="AL3" s="192"/>
      <c r="AM3" s="192"/>
      <c r="AN3" s="192"/>
      <c r="AO3" s="192"/>
      <c r="AP3" s="192"/>
      <c r="AQ3" s="192"/>
      <c r="AR3" s="192"/>
      <c r="AS3" s="192"/>
      <c r="AT3" s="192"/>
      <c r="AU3" s="192"/>
      <c r="AV3" s="192"/>
      <c r="AW3" s="192"/>
      <c r="AX3" s="192"/>
      <c r="AY3" s="192"/>
      <c r="AZ3" s="192"/>
      <c r="BA3" s="192"/>
      <c r="BB3" s="192"/>
      <c r="BC3" s="192" t="s">
        <v>200</v>
      </c>
      <c r="BD3" s="192"/>
      <c r="BE3" s="192"/>
      <c r="BF3" s="192"/>
      <c r="BG3" s="192"/>
      <c r="BH3" s="192"/>
      <c r="BI3" s="192"/>
      <c r="BJ3" s="192"/>
      <c r="BK3" s="192"/>
      <c r="BL3" s="192"/>
      <c r="BM3" s="192"/>
      <c r="BN3" s="192"/>
      <c r="BO3" s="192"/>
      <c r="BP3" s="192"/>
      <c r="BQ3" s="192"/>
      <c r="BR3" s="192"/>
      <c r="BS3" s="192"/>
      <c r="BT3" s="192"/>
      <c r="BU3" s="192"/>
      <c r="BV3" s="192"/>
      <c r="BW3" s="192"/>
      <c r="BX3" s="192"/>
      <c r="BY3" s="192" t="s">
        <v>136</v>
      </c>
      <c r="BZ3" s="192"/>
      <c r="CA3" s="192"/>
      <c r="CB3" s="192"/>
      <c r="CC3" s="192"/>
      <c r="CD3" s="192"/>
      <c r="CE3" s="192"/>
      <c r="CF3" s="192"/>
      <c r="CG3" s="192"/>
      <c r="CH3" s="192"/>
      <c r="CI3" s="192"/>
      <c r="CJ3" s="192"/>
      <c r="CK3" s="192"/>
      <c r="CL3" s="192"/>
      <c r="CM3" s="192"/>
      <c r="CN3" s="192"/>
      <c r="CO3" s="192" t="s">
        <v>168</v>
      </c>
      <c r="CP3" s="192"/>
      <c r="CQ3" s="192"/>
      <c r="CR3" s="192"/>
      <c r="CS3" s="192"/>
      <c r="CT3" s="192"/>
      <c r="CU3" s="192"/>
      <c r="CV3" s="192"/>
      <c r="CW3" s="192"/>
      <c r="CX3" s="192"/>
      <c r="CY3" s="192"/>
      <c r="CZ3" s="192"/>
      <c r="DA3" s="192"/>
      <c r="DB3" s="192"/>
      <c r="DC3" s="192"/>
      <c r="DD3" s="192"/>
    </row>
    <row r="4" spans="1:108" s="33" customFormat="1" ht="12" customHeight="1" thickBot="1">
      <c r="A4" s="189">
        <v>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90">
        <v>2</v>
      </c>
      <c r="AC4" s="176"/>
      <c r="AD4" s="176"/>
      <c r="AE4" s="176"/>
      <c r="AF4" s="176"/>
      <c r="AG4" s="176"/>
      <c r="AH4" s="176">
        <v>3</v>
      </c>
      <c r="AI4" s="176"/>
      <c r="AJ4" s="176"/>
      <c r="AK4" s="176"/>
      <c r="AL4" s="176"/>
      <c r="AM4" s="176"/>
      <c r="AN4" s="176"/>
      <c r="AO4" s="176"/>
      <c r="AP4" s="176"/>
      <c r="AQ4" s="176"/>
      <c r="AR4" s="176"/>
      <c r="AS4" s="176"/>
      <c r="AT4" s="176"/>
      <c r="AU4" s="176"/>
      <c r="AV4" s="176"/>
      <c r="AW4" s="176"/>
      <c r="AX4" s="176"/>
      <c r="AY4" s="176"/>
      <c r="AZ4" s="176"/>
      <c r="BA4" s="176"/>
      <c r="BB4" s="176"/>
      <c r="BC4" s="176">
        <v>4</v>
      </c>
      <c r="BD4" s="176"/>
      <c r="BE4" s="176"/>
      <c r="BF4" s="176"/>
      <c r="BG4" s="176"/>
      <c r="BH4" s="176"/>
      <c r="BI4" s="176"/>
      <c r="BJ4" s="176"/>
      <c r="BK4" s="176"/>
      <c r="BL4" s="176"/>
      <c r="BM4" s="176"/>
      <c r="BN4" s="176"/>
      <c r="BO4" s="176"/>
      <c r="BP4" s="176"/>
      <c r="BQ4" s="176"/>
      <c r="BR4" s="176"/>
      <c r="BS4" s="176"/>
      <c r="BT4" s="176"/>
      <c r="BU4" s="176"/>
      <c r="BV4" s="176"/>
      <c r="BW4" s="176"/>
      <c r="BX4" s="176"/>
      <c r="BY4" s="176">
        <v>5</v>
      </c>
      <c r="BZ4" s="176"/>
      <c r="CA4" s="176"/>
      <c r="CB4" s="176"/>
      <c r="CC4" s="176"/>
      <c r="CD4" s="176"/>
      <c r="CE4" s="176"/>
      <c r="CF4" s="176"/>
      <c r="CG4" s="176"/>
      <c r="CH4" s="176"/>
      <c r="CI4" s="176"/>
      <c r="CJ4" s="176"/>
      <c r="CK4" s="176"/>
      <c r="CL4" s="176"/>
      <c r="CM4" s="176"/>
      <c r="CN4" s="176"/>
      <c r="CO4" s="183">
        <v>6</v>
      </c>
      <c r="CP4" s="183"/>
      <c r="CQ4" s="183"/>
      <c r="CR4" s="183"/>
      <c r="CS4" s="183"/>
      <c r="CT4" s="183"/>
      <c r="CU4" s="183"/>
      <c r="CV4" s="183"/>
      <c r="CW4" s="183"/>
      <c r="CX4" s="183"/>
      <c r="CY4" s="183"/>
      <c r="CZ4" s="183"/>
      <c r="DA4" s="183"/>
      <c r="DB4" s="183"/>
      <c r="DC4" s="183"/>
      <c r="DD4" s="183"/>
    </row>
    <row r="5" spans="1:108" s="32" customFormat="1" ht="23.25" customHeight="1">
      <c r="A5" s="139" t="s">
        <v>164</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1"/>
      <c r="AB5" s="184" t="s">
        <v>201</v>
      </c>
      <c r="AC5" s="185"/>
      <c r="AD5" s="185"/>
      <c r="AE5" s="185"/>
      <c r="AF5" s="185"/>
      <c r="AG5" s="185"/>
      <c r="AH5" s="185" t="s">
        <v>202</v>
      </c>
      <c r="AI5" s="185"/>
      <c r="AJ5" s="185"/>
      <c r="AK5" s="185"/>
      <c r="AL5" s="185"/>
      <c r="AM5" s="185"/>
      <c r="AN5" s="185"/>
      <c r="AO5" s="185"/>
      <c r="AP5" s="185"/>
      <c r="AQ5" s="185"/>
      <c r="AR5" s="185"/>
      <c r="AS5" s="185"/>
      <c r="AT5" s="185"/>
      <c r="AU5" s="185"/>
      <c r="AV5" s="185"/>
      <c r="AW5" s="185"/>
      <c r="AX5" s="185"/>
      <c r="AY5" s="185"/>
      <c r="AZ5" s="185"/>
      <c r="BA5" s="185"/>
      <c r="BB5" s="185"/>
      <c r="BC5" s="186">
        <f>BC28</f>
        <v>179750</v>
      </c>
      <c r="BD5" s="186"/>
      <c r="BE5" s="186"/>
      <c r="BF5" s="186"/>
      <c r="BG5" s="186"/>
      <c r="BH5" s="186"/>
      <c r="BI5" s="186"/>
      <c r="BJ5" s="186"/>
      <c r="BK5" s="186"/>
      <c r="BL5" s="186"/>
      <c r="BM5" s="186"/>
      <c r="BN5" s="186"/>
      <c r="BO5" s="186"/>
      <c r="BP5" s="186"/>
      <c r="BQ5" s="186"/>
      <c r="BR5" s="186"/>
      <c r="BS5" s="186"/>
      <c r="BT5" s="186"/>
      <c r="BU5" s="186"/>
      <c r="BV5" s="186"/>
      <c r="BW5" s="186"/>
      <c r="BX5" s="186"/>
      <c r="BY5" s="186">
        <f>BY28</f>
        <v>-276190.0800000001</v>
      </c>
      <c r="BZ5" s="186"/>
      <c r="CA5" s="186"/>
      <c r="CB5" s="186"/>
      <c r="CC5" s="186"/>
      <c r="CD5" s="186"/>
      <c r="CE5" s="186"/>
      <c r="CF5" s="186"/>
      <c r="CG5" s="186"/>
      <c r="CH5" s="186"/>
      <c r="CI5" s="186"/>
      <c r="CJ5" s="186"/>
      <c r="CK5" s="186"/>
      <c r="CL5" s="186"/>
      <c r="CM5" s="186"/>
      <c r="CN5" s="186"/>
      <c r="CO5" s="186">
        <f>BY5-BC5</f>
        <v>-455940.0800000001</v>
      </c>
      <c r="CP5" s="187"/>
      <c r="CQ5" s="187"/>
      <c r="CR5" s="187"/>
      <c r="CS5" s="187"/>
      <c r="CT5" s="187"/>
      <c r="CU5" s="187"/>
      <c r="CV5" s="187"/>
      <c r="CW5" s="187"/>
      <c r="CX5" s="187"/>
      <c r="CY5" s="187"/>
      <c r="CZ5" s="187"/>
      <c r="DA5" s="187"/>
      <c r="DB5" s="187"/>
      <c r="DC5" s="187"/>
      <c r="DD5" s="188"/>
    </row>
    <row r="6" spans="1:108" s="32" customFormat="1" ht="13.5" customHeight="1">
      <c r="A6" s="170" t="s">
        <v>203</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2"/>
      <c r="AB6" s="166" t="s">
        <v>204</v>
      </c>
      <c r="AC6" s="166"/>
      <c r="AD6" s="166"/>
      <c r="AE6" s="166"/>
      <c r="AF6" s="166"/>
      <c r="AG6" s="167"/>
      <c r="AH6" s="165" t="s">
        <v>202</v>
      </c>
      <c r="AI6" s="166"/>
      <c r="AJ6" s="166"/>
      <c r="AK6" s="166"/>
      <c r="AL6" s="166"/>
      <c r="AM6" s="166"/>
      <c r="AN6" s="166"/>
      <c r="AO6" s="166"/>
      <c r="AP6" s="166"/>
      <c r="AQ6" s="166"/>
      <c r="AR6" s="166"/>
      <c r="AS6" s="166"/>
      <c r="AT6" s="166"/>
      <c r="AU6" s="166"/>
      <c r="AV6" s="166"/>
      <c r="AW6" s="166"/>
      <c r="AX6" s="166"/>
      <c r="AY6" s="166"/>
      <c r="AZ6" s="166"/>
      <c r="BA6" s="166"/>
      <c r="BB6" s="167"/>
      <c r="BC6" s="151" t="s">
        <v>249</v>
      </c>
      <c r="BD6" s="152"/>
      <c r="BE6" s="152"/>
      <c r="BF6" s="152"/>
      <c r="BG6" s="152"/>
      <c r="BH6" s="152"/>
      <c r="BI6" s="152"/>
      <c r="BJ6" s="152"/>
      <c r="BK6" s="152"/>
      <c r="BL6" s="152"/>
      <c r="BM6" s="152"/>
      <c r="BN6" s="152"/>
      <c r="BO6" s="152"/>
      <c r="BP6" s="152"/>
      <c r="BQ6" s="152"/>
      <c r="BR6" s="152"/>
      <c r="BS6" s="152"/>
      <c r="BT6" s="152"/>
      <c r="BU6" s="152"/>
      <c r="BV6" s="152"/>
      <c r="BW6" s="152"/>
      <c r="BX6" s="153"/>
      <c r="BY6" s="151" t="s">
        <v>249</v>
      </c>
      <c r="BZ6" s="152"/>
      <c r="CA6" s="152"/>
      <c r="CB6" s="152"/>
      <c r="CC6" s="152"/>
      <c r="CD6" s="152"/>
      <c r="CE6" s="152"/>
      <c r="CF6" s="152"/>
      <c r="CG6" s="152"/>
      <c r="CH6" s="152"/>
      <c r="CI6" s="152"/>
      <c r="CJ6" s="152"/>
      <c r="CK6" s="152"/>
      <c r="CL6" s="152"/>
      <c r="CM6" s="152"/>
      <c r="CN6" s="153"/>
      <c r="CO6" s="157" t="s">
        <v>249</v>
      </c>
      <c r="CP6" s="158"/>
      <c r="CQ6" s="158"/>
      <c r="CR6" s="158"/>
      <c r="CS6" s="158"/>
      <c r="CT6" s="158"/>
      <c r="CU6" s="158"/>
      <c r="CV6" s="158"/>
      <c r="CW6" s="158"/>
      <c r="CX6" s="158"/>
      <c r="CY6" s="158"/>
      <c r="CZ6" s="158"/>
      <c r="DA6" s="158"/>
      <c r="DB6" s="158"/>
      <c r="DC6" s="158"/>
      <c r="DD6" s="159"/>
    </row>
    <row r="7" spans="1:108" ht="23.25" customHeight="1">
      <c r="A7" s="180" t="s">
        <v>205</v>
      </c>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82"/>
      <c r="AB7" s="136"/>
      <c r="AC7" s="136"/>
      <c r="AD7" s="136"/>
      <c r="AE7" s="136"/>
      <c r="AF7" s="136"/>
      <c r="AG7" s="169"/>
      <c r="AH7" s="168"/>
      <c r="AI7" s="136"/>
      <c r="AJ7" s="136"/>
      <c r="AK7" s="136"/>
      <c r="AL7" s="136"/>
      <c r="AM7" s="136"/>
      <c r="AN7" s="136"/>
      <c r="AO7" s="136"/>
      <c r="AP7" s="136"/>
      <c r="AQ7" s="136"/>
      <c r="AR7" s="136"/>
      <c r="AS7" s="136"/>
      <c r="AT7" s="136"/>
      <c r="AU7" s="136"/>
      <c r="AV7" s="136"/>
      <c r="AW7" s="136"/>
      <c r="AX7" s="136"/>
      <c r="AY7" s="136"/>
      <c r="AZ7" s="136"/>
      <c r="BA7" s="136"/>
      <c r="BB7" s="169"/>
      <c r="BC7" s="154"/>
      <c r="BD7" s="155"/>
      <c r="BE7" s="155"/>
      <c r="BF7" s="155"/>
      <c r="BG7" s="155"/>
      <c r="BH7" s="155"/>
      <c r="BI7" s="155"/>
      <c r="BJ7" s="155"/>
      <c r="BK7" s="155"/>
      <c r="BL7" s="155"/>
      <c r="BM7" s="155"/>
      <c r="BN7" s="155"/>
      <c r="BO7" s="155"/>
      <c r="BP7" s="155"/>
      <c r="BQ7" s="155"/>
      <c r="BR7" s="155"/>
      <c r="BS7" s="155"/>
      <c r="BT7" s="155"/>
      <c r="BU7" s="155"/>
      <c r="BV7" s="155"/>
      <c r="BW7" s="155"/>
      <c r="BX7" s="156"/>
      <c r="BY7" s="154"/>
      <c r="BZ7" s="155"/>
      <c r="CA7" s="155"/>
      <c r="CB7" s="155"/>
      <c r="CC7" s="155"/>
      <c r="CD7" s="155"/>
      <c r="CE7" s="155"/>
      <c r="CF7" s="155"/>
      <c r="CG7" s="155"/>
      <c r="CH7" s="155"/>
      <c r="CI7" s="155"/>
      <c r="CJ7" s="155"/>
      <c r="CK7" s="155"/>
      <c r="CL7" s="155"/>
      <c r="CM7" s="155"/>
      <c r="CN7" s="156"/>
      <c r="CO7" s="160"/>
      <c r="CP7" s="133"/>
      <c r="CQ7" s="133"/>
      <c r="CR7" s="133"/>
      <c r="CS7" s="133"/>
      <c r="CT7" s="133"/>
      <c r="CU7" s="133"/>
      <c r="CV7" s="133"/>
      <c r="CW7" s="133"/>
      <c r="CX7" s="133"/>
      <c r="CY7" s="133"/>
      <c r="CZ7" s="133"/>
      <c r="DA7" s="133"/>
      <c r="DB7" s="133"/>
      <c r="DC7" s="133"/>
      <c r="DD7" s="161"/>
    </row>
    <row r="8" spans="1:108" ht="13.5" customHeight="1">
      <c r="A8" s="177" t="s">
        <v>206</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9"/>
      <c r="AB8" s="166"/>
      <c r="AC8" s="166"/>
      <c r="AD8" s="166"/>
      <c r="AE8" s="166"/>
      <c r="AF8" s="166"/>
      <c r="AG8" s="167"/>
      <c r="AH8" s="165"/>
      <c r="AI8" s="166"/>
      <c r="AJ8" s="166"/>
      <c r="AK8" s="166"/>
      <c r="AL8" s="166"/>
      <c r="AM8" s="166"/>
      <c r="AN8" s="166"/>
      <c r="AO8" s="166"/>
      <c r="AP8" s="166"/>
      <c r="AQ8" s="166"/>
      <c r="AR8" s="166"/>
      <c r="AS8" s="166"/>
      <c r="AT8" s="166"/>
      <c r="AU8" s="166"/>
      <c r="AV8" s="166"/>
      <c r="AW8" s="166"/>
      <c r="AX8" s="166"/>
      <c r="AY8" s="166"/>
      <c r="AZ8" s="166"/>
      <c r="BA8" s="166"/>
      <c r="BB8" s="167"/>
      <c r="BC8" s="151" t="s">
        <v>249</v>
      </c>
      <c r="BD8" s="152"/>
      <c r="BE8" s="152"/>
      <c r="BF8" s="152"/>
      <c r="BG8" s="152"/>
      <c r="BH8" s="152"/>
      <c r="BI8" s="152"/>
      <c r="BJ8" s="152"/>
      <c r="BK8" s="152"/>
      <c r="BL8" s="152"/>
      <c r="BM8" s="152"/>
      <c r="BN8" s="152"/>
      <c r="BO8" s="152"/>
      <c r="BP8" s="152"/>
      <c r="BQ8" s="152"/>
      <c r="BR8" s="152"/>
      <c r="BS8" s="152"/>
      <c r="BT8" s="152"/>
      <c r="BU8" s="152"/>
      <c r="BV8" s="152"/>
      <c r="BW8" s="152"/>
      <c r="BX8" s="153"/>
      <c r="BY8" s="151" t="s">
        <v>249</v>
      </c>
      <c r="BZ8" s="152"/>
      <c r="CA8" s="152"/>
      <c r="CB8" s="152"/>
      <c r="CC8" s="152"/>
      <c r="CD8" s="152"/>
      <c r="CE8" s="152"/>
      <c r="CF8" s="152"/>
      <c r="CG8" s="152"/>
      <c r="CH8" s="152"/>
      <c r="CI8" s="152"/>
      <c r="CJ8" s="152"/>
      <c r="CK8" s="152"/>
      <c r="CL8" s="152"/>
      <c r="CM8" s="152"/>
      <c r="CN8" s="153"/>
      <c r="CO8" s="157" t="s">
        <v>249</v>
      </c>
      <c r="CP8" s="158"/>
      <c r="CQ8" s="158"/>
      <c r="CR8" s="158"/>
      <c r="CS8" s="158"/>
      <c r="CT8" s="158"/>
      <c r="CU8" s="158"/>
      <c r="CV8" s="158"/>
      <c r="CW8" s="158"/>
      <c r="CX8" s="158"/>
      <c r="CY8" s="158"/>
      <c r="CZ8" s="158"/>
      <c r="DA8" s="158"/>
      <c r="DB8" s="158"/>
      <c r="DC8" s="158"/>
      <c r="DD8" s="159"/>
    </row>
    <row r="9" spans="1:108" ht="13.5" customHeight="1">
      <c r="A9" s="173"/>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5"/>
      <c r="AB9" s="136"/>
      <c r="AC9" s="136"/>
      <c r="AD9" s="136"/>
      <c r="AE9" s="136"/>
      <c r="AF9" s="136"/>
      <c r="AG9" s="169"/>
      <c r="AH9" s="168"/>
      <c r="AI9" s="136"/>
      <c r="AJ9" s="136"/>
      <c r="AK9" s="136"/>
      <c r="AL9" s="136"/>
      <c r="AM9" s="136"/>
      <c r="AN9" s="136"/>
      <c r="AO9" s="136"/>
      <c r="AP9" s="136"/>
      <c r="AQ9" s="136"/>
      <c r="AR9" s="136"/>
      <c r="AS9" s="136"/>
      <c r="AT9" s="136"/>
      <c r="AU9" s="136"/>
      <c r="AV9" s="136"/>
      <c r="AW9" s="136"/>
      <c r="AX9" s="136"/>
      <c r="AY9" s="136"/>
      <c r="AZ9" s="136"/>
      <c r="BA9" s="136"/>
      <c r="BB9" s="169"/>
      <c r="BC9" s="154"/>
      <c r="BD9" s="155"/>
      <c r="BE9" s="155"/>
      <c r="BF9" s="155"/>
      <c r="BG9" s="155"/>
      <c r="BH9" s="155"/>
      <c r="BI9" s="155"/>
      <c r="BJ9" s="155"/>
      <c r="BK9" s="155"/>
      <c r="BL9" s="155"/>
      <c r="BM9" s="155"/>
      <c r="BN9" s="155"/>
      <c r="BO9" s="155"/>
      <c r="BP9" s="155"/>
      <c r="BQ9" s="155"/>
      <c r="BR9" s="155"/>
      <c r="BS9" s="155"/>
      <c r="BT9" s="155"/>
      <c r="BU9" s="155"/>
      <c r="BV9" s="155"/>
      <c r="BW9" s="155"/>
      <c r="BX9" s="156"/>
      <c r="BY9" s="154"/>
      <c r="BZ9" s="155"/>
      <c r="CA9" s="155"/>
      <c r="CB9" s="155"/>
      <c r="CC9" s="155"/>
      <c r="CD9" s="155"/>
      <c r="CE9" s="155"/>
      <c r="CF9" s="155"/>
      <c r="CG9" s="155"/>
      <c r="CH9" s="155"/>
      <c r="CI9" s="155"/>
      <c r="CJ9" s="155"/>
      <c r="CK9" s="155"/>
      <c r="CL9" s="155"/>
      <c r="CM9" s="155"/>
      <c r="CN9" s="156"/>
      <c r="CO9" s="160"/>
      <c r="CP9" s="133"/>
      <c r="CQ9" s="133"/>
      <c r="CR9" s="133"/>
      <c r="CS9" s="133"/>
      <c r="CT9" s="133"/>
      <c r="CU9" s="133"/>
      <c r="CV9" s="133"/>
      <c r="CW9" s="133"/>
      <c r="CX9" s="133"/>
      <c r="CY9" s="133"/>
      <c r="CZ9" s="133"/>
      <c r="DA9" s="133"/>
      <c r="DB9" s="133"/>
      <c r="DC9" s="133"/>
      <c r="DD9" s="161"/>
    </row>
    <row r="10" spans="1:108" ht="13.5" customHeight="1" hidden="1" thickBot="1">
      <c r="A10" s="173"/>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5"/>
      <c r="AB10" s="137"/>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7"/>
      <c r="CP10" s="147"/>
      <c r="CQ10" s="147"/>
      <c r="CR10" s="147"/>
      <c r="CS10" s="147"/>
      <c r="CT10" s="147"/>
      <c r="CU10" s="147"/>
      <c r="CV10" s="147"/>
      <c r="CW10" s="147"/>
      <c r="CX10" s="147"/>
      <c r="CY10" s="147"/>
      <c r="CZ10" s="147"/>
      <c r="DA10" s="147"/>
      <c r="DB10" s="147"/>
      <c r="DC10" s="147"/>
      <c r="DD10" s="148"/>
    </row>
    <row r="11" spans="1:108" ht="13.5" customHeight="1" hidden="1" thickBot="1">
      <c r="A11" s="173"/>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5"/>
      <c r="AB11" s="137"/>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46"/>
      <c r="BD11" s="146"/>
      <c r="BE11" s="146"/>
      <c r="BF11" s="146"/>
      <c r="BG11" s="146"/>
      <c r="BH11" s="146"/>
      <c r="BI11" s="146"/>
      <c r="BJ11" s="146"/>
      <c r="BK11" s="146"/>
      <c r="BL11" s="146"/>
      <c r="BM11" s="146"/>
      <c r="BN11" s="146"/>
      <c r="BO11" s="146"/>
      <c r="BP11" s="146"/>
      <c r="BQ11" s="146"/>
      <c r="BR11" s="146"/>
      <c r="BS11" s="146"/>
      <c r="BT11" s="146"/>
      <c r="BU11" s="146"/>
      <c r="BV11" s="146"/>
      <c r="BW11" s="146"/>
      <c r="BX11" s="146"/>
      <c r="BY11" s="146"/>
      <c r="BZ11" s="146"/>
      <c r="CA11" s="146"/>
      <c r="CB11" s="146"/>
      <c r="CC11" s="146"/>
      <c r="CD11" s="146"/>
      <c r="CE11" s="146"/>
      <c r="CF11" s="146"/>
      <c r="CG11" s="146"/>
      <c r="CH11" s="146"/>
      <c r="CI11" s="146"/>
      <c r="CJ11" s="146"/>
      <c r="CK11" s="146"/>
      <c r="CL11" s="146"/>
      <c r="CM11" s="146"/>
      <c r="CN11" s="146"/>
      <c r="CO11" s="147"/>
      <c r="CP11" s="147"/>
      <c r="CQ11" s="147"/>
      <c r="CR11" s="147"/>
      <c r="CS11" s="147"/>
      <c r="CT11" s="147"/>
      <c r="CU11" s="147"/>
      <c r="CV11" s="147"/>
      <c r="CW11" s="147"/>
      <c r="CX11" s="147"/>
      <c r="CY11" s="147"/>
      <c r="CZ11" s="147"/>
      <c r="DA11" s="147"/>
      <c r="DB11" s="147"/>
      <c r="DC11" s="147"/>
      <c r="DD11" s="148"/>
    </row>
    <row r="12" spans="1:108" ht="13.5" customHeight="1" hidden="1" thickBot="1">
      <c r="A12" s="173"/>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5"/>
      <c r="AB12" s="137"/>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c r="BY12" s="146"/>
      <c r="BZ12" s="146"/>
      <c r="CA12" s="146"/>
      <c r="CB12" s="146"/>
      <c r="CC12" s="146"/>
      <c r="CD12" s="146"/>
      <c r="CE12" s="146"/>
      <c r="CF12" s="146"/>
      <c r="CG12" s="146"/>
      <c r="CH12" s="146"/>
      <c r="CI12" s="146"/>
      <c r="CJ12" s="146"/>
      <c r="CK12" s="146"/>
      <c r="CL12" s="146"/>
      <c r="CM12" s="146"/>
      <c r="CN12" s="146"/>
      <c r="CO12" s="147"/>
      <c r="CP12" s="147"/>
      <c r="CQ12" s="147"/>
      <c r="CR12" s="147"/>
      <c r="CS12" s="147"/>
      <c r="CT12" s="147"/>
      <c r="CU12" s="147"/>
      <c r="CV12" s="147"/>
      <c r="CW12" s="147"/>
      <c r="CX12" s="147"/>
      <c r="CY12" s="147"/>
      <c r="CZ12" s="147"/>
      <c r="DA12" s="147"/>
      <c r="DB12" s="147"/>
      <c r="DC12" s="147"/>
      <c r="DD12" s="148"/>
    </row>
    <row r="13" spans="1:108" ht="13.5" customHeight="1" hidden="1" thickBot="1">
      <c r="A13" s="173"/>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5"/>
      <c r="AB13" s="137"/>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7"/>
      <c r="CP13" s="147"/>
      <c r="CQ13" s="147"/>
      <c r="CR13" s="147"/>
      <c r="CS13" s="147"/>
      <c r="CT13" s="147"/>
      <c r="CU13" s="147"/>
      <c r="CV13" s="147"/>
      <c r="CW13" s="147"/>
      <c r="CX13" s="147"/>
      <c r="CY13" s="147"/>
      <c r="CZ13" s="147"/>
      <c r="DA13" s="147"/>
      <c r="DB13" s="147"/>
      <c r="DC13" s="147"/>
      <c r="DD13" s="148"/>
    </row>
    <row r="14" spans="1:108" ht="13.5" customHeight="1" hidden="1" thickBot="1">
      <c r="A14" s="173"/>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5"/>
      <c r="AB14" s="137"/>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7"/>
      <c r="CP14" s="147"/>
      <c r="CQ14" s="147"/>
      <c r="CR14" s="147"/>
      <c r="CS14" s="147"/>
      <c r="CT14" s="147"/>
      <c r="CU14" s="147"/>
      <c r="CV14" s="147"/>
      <c r="CW14" s="147"/>
      <c r="CX14" s="147"/>
      <c r="CY14" s="147"/>
      <c r="CZ14" s="147"/>
      <c r="DA14" s="147"/>
      <c r="DB14" s="147"/>
      <c r="DC14" s="147"/>
      <c r="DD14" s="148"/>
    </row>
    <row r="15" spans="1:108" ht="13.5" customHeight="1" hidden="1">
      <c r="A15" s="173"/>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5"/>
      <c r="AB15" s="137"/>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7"/>
      <c r="CP15" s="147"/>
      <c r="CQ15" s="147"/>
      <c r="CR15" s="147"/>
      <c r="CS15" s="147"/>
      <c r="CT15" s="147"/>
      <c r="CU15" s="147"/>
      <c r="CV15" s="147"/>
      <c r="CW15" s="147"/>
      <c r="CX15" s="147"/>
      <c r="CY15" s="147"/>
      <c r="CZ15" s="147"/>
      <c r="DA15" s="147"/>
      <c r="DB15" s="147"/>
      <c r="DC15" s="147"/>
      <c r="DD15" s="148"/>
    </row>
    <row r="16" spans="1:108" ht="13.5" customHeight="1" hidden="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5"/>
      <c r="AB16" s="137"/>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7"/>
      <c r="CP16" s="147"/>
      <c r="CQ16" s="147"/>
      <c r="CR16" s="147"/>
      <c r="CS16" s="147"/>
      <c r="CT16" s="147"/>
      <c r="CU16" s="147"/>
      <c r="CV16" s="147"/>
      <c r="CW16" s="147"/>
      <c r="CX16" s="147"/>
      <c r="CY16" s="147"/>
      <c r="CZ16" s="147"/>
      <c r="DA16" s="147"/>
      <c r="DB16" s="147"/>
      <c r="DC16" s="147"/>
      <c r="DD16" s="148"/>
    </row>
    <row r="17" spans="1:108" ht="13.5" customHeight="1" hidden="1">
      <c r="A17" s="17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5"/>
      <c r="AB17" s="137"/>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7"/>
      <c r="CP17" s="147"/>
      <c r="CQ17" s="147"/>
      <c r="CR17" s="147"/>
      <c r="CS17" s="147"/>
      <c r="CT17" s="147"/>
      <c r="CU17" s="147"/>
      <c r="CV17" s="147"/>
      <c r="CW17" s="147"/>
      <c r="CX17" s="147"/>
      <c r="CY17" s="147"/>
      <c r="CZ17" s="147"/>
      <c r="DA17" s="147"/>
      <c r="DB17" s="147"/>
      <c r="DC17" s="147"/>
      <c r="DD17" s="148"/>
    </row>
    <row r="18" spans="1:108" ht="13.5" customHeight="1" hidden="1">
      <c r="A18" s="17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5"/>
      <c r="AB18" s="137"/>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c r="BZ18" s="146"/>
      <c r="CA18" s="146"/>
      <c r="CB18" s="146"/>
      <c r="CC18" s="146"/>
      <c r="CD18" s="146"/>
      <c r="CE18" s="146"/>
      <c r="CF18" s="146"/>
      <c r="CG18" s="146"/>
      <c r="CH18" s="146"/>
      <c r="CI18" s="146"/>
      <c r="CJ18" s="146"/>
      <c r="CK18" s="146"/>
      <c r="CL18" s="146"/>
      <c r="CM18" s="146"/>
      <c r="CN18" s="146"/>
      <c r="CO18" s="147"/>
      <c r="CP18" s="147"/>
      <c r="CQ18" s="147"/>
      <c r="CR18" s="147"/>
      <c r="CS18" s="147"/>
      <c r="CT18" s="147"/>
      <c r="CU18" s="147"/>
      <c r="CV18" s="147"/>
      <c r="CW18" s="147"/>
      <c r="CX18" s="147"/>
      <c r="CY18" s="147"/>
      <c r="CZ18" s="147"/>
      <c r="DA18" s="147"/>
      <c r="DB18" s="147"/>
      <c r="DC18" s="147"/>
      <c r="DD18" s="148"/>
    </row>
    <row r="19" spans="1:108" ht="13.5" customHeight="1" hidden="1">
      <c r="A19" s="173"/>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5"/>
      <c r="AB19" s="137"/>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7"/>
      <c r="CP19" s="147"/>
      <c r="CQ19" s="147"/>
      <c r="CR19" s="147"/>
      <c r="CS19" s="147"/>
      <c r="CT19" s="147"/>
      <c r="CU19" s="147"/>
      <c r="CV19" s="147"/>
      <c r="CW19" s="147"/>
      <c r="CX19" s="147"/>
      <c r="CY19" s="147"/>
      <c r="CZ19" s="147"/>
      <c r="DA19" s="147"/>
      <c r="DB19" s="147"/>
      <c r="DC19" s="147"/>
      <c r="DD19" s="148"/>
    </row>
    <row r="20" spans="1:108" ht="13.5" customHeight="1" hidden="1">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5"/>
      <c r="AB20" s="137"/>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46"/>
      <c r="CG20" s="146"/>
      <c r="CH20" s="146"/>
      <c r="CI20" s="146"/>
      <c r="CJ20" s="146"/>
      <c r="CK20" s="146"/>
      <c r="CL20" s="146"/>
      <c r="CM20" s="146"/>
      <c r="CN20" s="146"/>
      <c r="CO20" s="147"/>
      <c r="CP20" s="147"/>
      <c r="CQ20" s="147"/>
      <c r="CR20" s="147"/>
      <c r="CS20" s="147"/>
      <c r="CT20" s="147"/>
      <c r="CU20" s="147"/>
      <c r="CV20" s="147"/>
      <c r="CW20" s="147"/>
      <c r="CX20" s="147"/>
      <c r="CY20" s="147"/>
      <c r="CZ20" s="147"/>
      <c r="DA20" s="147"/>
      <c r="DB20" s="147"/>
      <c r="DC20" s="147"/>
      <c r="DD20" s="148"/>
    </row>
    <row r="21" spans="1:108" s="32" customFormat="1" ht="23.25" customHeight="1">
      <c r="A21" s="139" t="s">
        <v>207</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1"/>
      <c r="AB21" s="137" t="s">
        <v>208</v>
      </c>
      <c r="AC21" s="138"/>
      <c r="AD21" s="138"/>
      <c r="AE21" s="138"/>
      <c r="AF21" s="138"/>
      <c r="AG21" s="138"/>
      <c r="AH21" s="138" t="s">
        <v>202</v>
      </c>
      <c r="AI21" s="138"/>
      <c r="AJ21" s="138"/>
      <c r="AK21" s="138"/>
      <c r="AL21" s="138"/>
      <c r="AM21" s="138"/>
      <c r="AN21" s="138"/>
      <c r="AO21" s="138"/>
      <c r="AP21" s="138"/>
      <c r="AQ21" s="138"/>
      <c r="AR21" s="138"/>
      <c r="AS21" s="138"/>
      <c r="AT21" s="138"/>
      <c r="AU21" s="138"/>
      <c r="AV21" s="138"/>
      <c r="AW21" s="138"/>
      <c r="AX21" s="138"/>
      <c r="AY21" s="138"/>
      <c r="AZ21" s="138"/>
      <c r="BA21" s="138"/>
      <c r="BB21" s="138"/>
      <c r="BC21" s="146" t="s">
        <v>249</v>
      </c>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t="s">
        <v>249</v>
      </c>
      <c r="BZ21" s="146"/>
      <c r="CA21" s="146"/>
      <c r="CB21" s="146"/>
      <c r="CC21" s="146"/>
      <c r="CD21" s="146"/>
      <c r="CE21" s="146"/>
      <c r="CF21" s="146"/>
      <c r="CG21" s="146"/>
      <c r="CH21" s="146"/>
      <c r="CI21" s="146"/>
      <c r="CJ21" s="146"/>
      <c r="CK21" s="146"/>
      <c r="CL21" s="146"/>
      <c r="CM21" s="146"/>
      <c r="CN21" s="146"/>
      <c r="CO21" s="147" t="s">
        <v>249</v>
      </c>
      <c r="CP21" s="147"/>
      <c r="CQ21" s="147"/>
      <c r="CR21" s="147"/>
      <c r="CS21" s="147"/>
      <c r="CT21" s="147"/>
      <c r="CU21" s="147"/>
      <c r="CV21" s="147"/>
      <c r="CW21" s="147"/>
      <c r="CX21" s="147"/>
      <c r="CY21" s="147"/>
      <c r="CZ21" s="147"/>
      <c r="DA21" s="147"/>
      <c r="DB21" s="147"/>
      <c r="DC21" s="147"/>
      <c r="DD21" s="148"/>
    </row>
    <row r="22" spans="1:108" s="32" customFormat="1" ht="12.75" customHeight="1">
      <c r="A22" s="170" t="s">
        <v>206</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2"/>
      <c r="AB22" s="166"/>
      <c r="AC22" s="166"/>
      <c r="AD22" s="166"/>
      <c r="AE22" s="166"/>
      <c r="AF22" s="166"/>
      <c r="AG22" s="167"/>
      <c r="AH22" s="165"/>
      <c r="AI22" s="166"/>
      <c r="AJ22" s="166"/>
      <c r="AK22" s="166"/>
      <c r="AL22" s="166"/>
      <c r="AM22" s="166"/>
      <c r="AN22" s="166"/>
      <c r="AO22" s="166"/>
      <c r="AP22" s="166"/>
      <c r="AQ22" s="166"/>
      <c r="AR22" s="166"/>
      <c r="AS22" s="166"/>
      <c r="AT22" s="166"/>
      <c r="AU22" s="166"/>
      <c r="AV22" s="166"/>
      <c r="AW22" s="166"/>
      <c r="AX22" s="166"/>
      <c r="AY22" s="166"/>
      <c r="AZ22" s="166"/>
      <c r="BA22" s="166"/>
      <c r="BB22" s="167"/>
      <c r="BC22" s="151" t="s">
        <v>249</v>
      </c>
      <c r="BD22" s="152"/>
      <c r="BE22" s="152"/>
      <c r="BF22" s="152"/>
      <c r="BG22" s="152"/>
      <c r="BH22" s="152"/>
      <c r="BI22" s="152"/>
      <c r="BJ22" s="152"/>
      <c r="BK22" s="152"/>
      <c r="BL22" s="152"/>
      <c r="BM22" s="152"/>
      <c r="BN22" s="152"/>
      <c r="BO22" s="152"/>
      <c r="BP22" s="152"/>
      <c r="BQ22" s="152"/>
      <c r="BR22" s="152"/>
      <c r="BS22" s="152"/>
      <c r="BT22" s="152"/>
      <c r="BU22" s="152"/>
      <c r="BV22" s="152"/>
      <c r="BW22" s="152"/>
      <c r="BX22" s="153"/>
      <c r="BY22" s="151" t="s">
        <v>249</v>
      </c>
      <c r="BZ22" s="152"/>
      <c r="CA22" s="152"/>
      <c r="CB22" s="152"/>
      <c r="CC22" s="152"/>
      <c r="CD22" s="152"/>
      <c r="CE22" s="152"/>
      <c r="CF22" s="152"/>
      <c r="CG22" s="152"/>
      <c r="CH22" s="152"/>
      <c r="CI22" s="152"/>
      <c r="CJ22" s="152"/>
      <c r="CK22" s="152"/>
      <c r="CL22" s="152"/>
      <c r="CM22" s="152"/>
      <c r="CN22" s="153"/>
      <c r="CO22" s="157" t="s">
        <v>249</v>
      </c>
      <c r="CP22" s="158"/>
      <c r="CQ22" s="158"/>
      <c r="CR22" s="158"/>
      <c r="CS22" s="158"/>
      <c r="CT22" s="158"/>
      <c r="CU22" s="158"/>
      <c r="CV22" s="158"/>
      <c r="CW22" s="158"/>
      <c r="CX22" s="158"/>
      <c r="CY22" s="158"/>
      <c r="CZ22" s="158"/>
      <c r="DA22" s="158"/>
      <c r="DB22" s="158"/>
      <c r="DC22" s="158"/>
      <c r="DD22" s="159"/>
    </row>
    <row r="23" spans="1:108" s="32" customFormat="1" ht="13.5" customHeight="1">
      <c r="A23" s="162"/>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4"/>
      <c r="AB23" s="136"/>
      <c r="AC23" s="136"/>
      <c r="AD23" s="136"/>
      <c r="AE23" s="136"/>
      <c r="AF23" s="136"/>
      <c r="AG23" s="169"/>
      <c r="AH23" s="168"/>
      <c r="AI23" s="136"/>
      <c r="AJ23" s="136"/>
      <c r="AK23" s="136"/>
      <c r="AL23" s="136"/>
      <c r="AM23" s="136"/>
      <c r="AN23" s="136"/>
      <c r="AO23" s="136"/>
      <c r="AP23" s="136"/>
      <c r="AQ23" s="136"/>
      <c r="AR23" s="136"/>
      <c r="AS23" s="136"/>
      <c r="AT23" s="136"/>
      <c r="AU23" s="136"/>
      <c r="AV23" s="136"/>
      <c r="AW23" s="136"/>
      <c r="AX23" s="136"/>
      <c r="AY23" s="136"/>
      <c r="AZ23" s="136"/>
      <c r="BA23" s="136"/>
      <c r="BB23" s="169"/>
      <c r="BC23" s="154"/>
      <c r="BD23" s="155"/>
      <c r="BE23" s="155"/>
      <c r="BF23" s="155"/>
      <c r="BG23" s="155"/>
      <c r="BH23" s="155"/>
      <c r="BI23" s="155"/>
      <c r="BJ23" s="155"/>
      <c r="BK23" s="155"/>
      <c r="BL23" s="155"/>
      <c r="BM23" s="155"/>
      <c r="BN23" s="155"/>
      <c r="BO23" s="155"/>
      <c r="BP23" s="155"/>
      <c r="BQ23" s="155"/>
      <c r="BR23" s="155"/>
      <c r="BS23" s="155"/>
      <c r="BT23" s="155"/>
      <c r="BU23" s="155"/>
      <c r="BV23" s="155"/>
      <c r="BW23" s="155"/>
      <c r="BX23" s="156"/>
      <c r="BY23" s="154"/>
      <c r="BZ23" s="155"/>
      <c r="CA23" s="155"/>
      <c r="CB23" s="155"/>
      <c r="CC23" s="155"/>
      <c r="CD23" s="155"/>
      <c r="CE23" s="155"/>
      <c r="CF23" s="155"/>
      <c r="CG23" s="155"/>
      <c r="CH23" s="155"/>
      <c r="CI23" s="155"/>
      <c r="CJ23" s="155"/>
      <c r="CK23" s="155"/>
      <c r="CL23" s="155"/>
      <c r="CM23" s="155"/>
      <c r="CN23" s="156"/>
      <c r="CO23" s="160"/>
      <c r="CP23" s="133"/>
      <c r="CQ23" s="133"/>
      <c r="CR23" s="133"/>
      <c r="CS23" s="133"/>
      <c r="CT23" s="133"/>
      <c r="CU23" s="133"/>
      <c r="CV23" s="133"/>
      <c r="CW23" s="133"/>
      <c r="CX23" s="133"/>
      <c r="CY23" s="133"/>
      <c r="CZ23" s="133"/>
      <c r="DA23" s="133"/>
      <c r="DB23" s="133"/>
      <c r="DC23" s="133"/>
      <c r="DD23" s="161"/>
    </row>
    <row r="24" spans="1:108" s="32" customFormat="1" ht="13.5" customHeight="1" hidden="1">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4"/>
      <c r="AB24" s="137"/>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146"/>
      <c r="CO24" s="147"/>
      <c r="CP24" s="147"/>
      <c r="CQ24" s="147"/>
      <c r="CR24" s="147"/>
      <c r="CS24" s="147"/>
      <c r="CT24" s="147"/>
      <c r="CU24" s="147"/>
      <c r="CV24" s="147"/>
      <c r="CW24" s="147"/>
      <c r="CX24" s="147"/>
      <c r="CY24" s="147"/>
      <c r="CZ24" s="147"/>
      <c r="DA24" s="147"/>
      <c r="DB24" s="147"/>
      <c r="DC24" s="147"/>
      <c r="DD24" s="148"/>
    </row>
    <row r="25" spans="1:108" s="32" customFormat="1" ht="13.5" customHeight="1" hidden="1">
      <c r="A25" s="162"/>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4"/>
      <c r="AB25" s="137"/>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7"/>
      <c r="CP25" s="147"/>
      <c r="CQ25" s="147"/>
      <c r="CR25" s="147"/>
      <c r="CS25" s="147"/>
      <c r="CT25" s="147"/>
      <c r="CU25" s="147"/>
      <c r="CV25" s="147"/>
      <c r="CW25" s="147"/>
      <c r="CX25" s="147"/>
      <c r="CY25" s="147"/>
      <c r="CZ25" s="147"/>
      <c r="DA25" s="147"/>
      <c r="DB25" s="147"/>
      <c r="DC25" s="147"/>
      <c r="DD25" s="148"/>
    </row>
    <row r="26" spans="1:108" s="32" customFormat="1" ht="13.5" customHeight="1" hidden="1">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4"/>
      <c r="AB26" s="137"/>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7"/>
      <c r="CP26" s="147"/>
      <c r="CQ26" s="147"/>
      <c r="CR26" s="147"/>
      <c r="CS26" s="147"/>
      <c r="CT26" s="147"/>
      <c r="CU26" s="147"/>
      <c r="CV26" s="147"/>
      <c r="CW26" s="147"/>
      <c r="CX26" s="147"/>
      <c r="CY26" s="147"/>
      <c r="CZ26" s="147"/>
      <c r="DA26" s="147"/>
      <c r="DB26" s="147"/>
      <c r="DC26" s="147"/>
      <c r="DD26" s="148"/>
    </row>
    <row r="27" spans="1:108" s="32" customFormat="1" ht="13.5" customHeight="1" hidden="1">
      <c r="A27" s="162"/>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4"/>
      <c r="AB27" s="137"/>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7"/>
      <c r="CP27" s="147"/>
      <c r="CQ27" s="147"/>
      <c r="CR27" s="147"/>
      <c r="CS27" s="147"/>
      <c r="CT27" s="147"/>
      <c r="CU27" s="147"/>
      <c r="CV27" s="147"/>
      <c r="CW27" s="147"/>
      <c r="CX27" s="147"/>
      <c r="CY27" s="147"/>
      <c r="CZ27" s="147"/>
      <c r="DA27" s="147"/>
      <c r="DB27" s="147"/>
      <c r="DC27" s="147"/>
      <c r="DD27" s="148"/>
    </row>
    <row r="28" spans="1:108" s="32" customFormat="1" ht="24" customHeight="1">
      <c r="A28" s="139" t="s">
        <v>111</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1"/>
      <c r="AB28" s="137" t="s">
        <v>209</v>
      </c>
      <c r="AC28" s="138"/>
      <c r="AD28" s="138"/>
      <c r="AE28" s="138"/>
      <c r="AF28" s="138"/>
      <c r="AG28" s="138"/>
      <c r="AH28" s="138" t="s">
        <v>110</v>
      </c>
      <c r="AI28" s="138"/>
      <c r="AJ28" s="138"/>
      <c r="AK28" s="138"/>
      <c r="AL28" s="138"/>
      <c r="AM28" s="138"/>
      <c r="AN28" s="138"/>
      <c r="AO28" s="138"/>
      <c r="AP28" s="138"/>
      <c r="AQ28" s="138"/>
      <c r="AR28" s="138"/>
      <c r="AS28" s="138"/>
      <c r="AT28" s="138"/>
      <c r="AU28" s="138"/>
      <c r="AV28" s="138"/>
      <c r="AW28" s="138"/>
      <c r="AX28" s="138"/>
      <c r="AY28" s="138"/>
      <c r="AZ28" s="138"/>
      <c r="BA28" s="138"/>
      <c r="BB28" s="138"/>
      <c r="BC28" s="146">
        <f>BC33+BC32</f>
        <v>179750</v>
      </c>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f>BY33-BY29</f>
        <v>-276190.0800000001</v>
      </c>
      <c r="BZ28" s="146"/>
      <c r="CA28" s="146"/>
      <c r="CB28" s="146"/>
      <c r="CC28" s="146"/>
      <c r="CD28" s="146"/>
      <c r="CE28" s="146"/>
      <c r="CF28" s="146"/>
      <c r="CG28" s="146"/>
      <c r="CH28" s="146"/>
      <c r="CI28" s="146"/>
      <c r="CJ28" s="146"/>
      <c r="CK28" s="146"/>
      <c r="CL28" s="146"/>
      <c r="CM28" s="146"/>
      <c r="CN28" s="146"/>
      <c r="CO28" s="146">
        <f>BY28</f>
        <v>-276190.0800000001</v>
      </c>
      <c r="CP28" s="147"/>
      <c r="CQ28" s="147"/>
      <c r="CR28" s="147"/>
      <c r="CS28" s="147"/>
      <c r="CT28" s="147"/>
      <c r="CU28" s="147"/>
      <c r="CV28" s="147"/>
      <c r="CW28" s="147"/>
      <c r="CX28" s="147"/>
      <c r="CY28" s="147"/>
      <c r="CZ28" s="147"/>
      <c r="DA28" s="147"/>
      <c r="DB28" s="147"/>
      <c r="DC28" s="147"/>
      <c r="DD28" s="148"/>
    </row>
    <row r="29" spans="1:108" s="32" customFormat="1" ht="23.25" customHeight="1">
      <c r="A29" s="139" t="s">
        <v>109</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1"/>
      <c r="AB29" s="137" t="s">
        <v>210</v>
      </c>
      <c r="AC29" s="138"/>
      <c r="AD29" s="138"/>
      <c r="AE29" s="138"/>
      <c r="AF29" s="138"/>
      <c r="AG29" s="138"/>
      <c r="AH29" s="138" t="s">
        <v>108</v>
      </c>
      <c r="AI29" s="138"/>
      <c r="AJ29" s="138"/>
      <c r="AK29" s="138"/>
      <c r="AL29" s="138"/>
      <c r="AM29" s="138"/>
      <c r="AN29" s="138"/>
      <c r="AO29" s="138"/>
      <c r="AP29" s="138"/>
      <c r="AQ29" s="138"/>
      <c r="AR29" s="138"/>
      <c r="AS29" s="138"/>
      <c r="AT29" s="138"/>
      <c r="AU29" s="138"/>
      <c r="AV29" s="138"/>
      <c r="AW29" s="138"/>
      <c r="AX29" s="138"/>
      <c r="AY29" s="138"/>
      <c r="AZ29" s="138"/>
      <c r="BA29" s="138"/>
      <c r="BB29" s="138"/>
      <c r="BC29" s="146">
        <f>BC30</f>
        <v>-8369300</v>
      </c>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f>BY30</f>
        <v>5021646.41</v>
      </c>
      <c r="BZ29" s="146"/>
      <c r="CA29" s="146"/>
      <c r="CB29" s="146"/>
      <c r="CC29" s="146"/>
      <c r="CD29" s="146"/>
      <c r="CE29" s="146"/>
      <c r="CF29" s="146"/>
      <c r="CG29" s="146"/>
      <c r="CH29" s="146"/>
      <c r="CI29" s="146"/>
      <c r="CJ29" s="146"/>
      <c r="CK29" s="146"/>
      <c r="CL29" s="146"/>
      <c r="CM29" s="146"/>
      <c r="CN29" s="146"/>
      <c r="CO29" s="147" t="s">
        <v>123</v>
      </c>
      <c r="CP29" s="147"/>
      <c r="CQ29" s="147"/>
      <c r="CR29" s="147"/>
      <c r="CS29" s="147"/>
      <c r="CT29" s="147"/>
      <c r="CU29" s="147"/>
      <c r="CV29" s="147"/>
      <c r="CW29" s="147"/>
      <c r="CX29" s="147"/>
      <c r="CY29" s="147"/>
      <c r="CZ29" s="147"/>
      <c r="DA29" s="147"/>
      <c r="DB29" s="147"/>
      <c r="DC29" s="147"/>
      <c r="DD29" s="148"/>
    </row>
    <row r="30" spans="1:108" s="32" customFormat="1" ht="23.25" customHeight="1">
      <c r="A30" s="139" t="s">
        <v>107</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1"/>
      <c r="AB30" s="137" t="s">
        <v>210</v>
      </c>
      <c r="AC30" s="138"/>
      <c r="AD30" s="138"/>
      <c r="AE30" s="138"/>
      <c r="AF30" s="138"/>
      <c r="AG30" s="138"/>
      <c r="AH30" s="138" t="s">
        <v>106</v>
      </c>
      <c r="AI30" s="138"/>
      <c r="AJ30" s="138"/>
      <c r="AK30" s="138"/>
      <c r="AL30" s="138"/>
      <c r="AM30" s="138"/>
      <c r="AN30" s="138"/>
      <c r="AO30" s="138"/>
      <c r="AP30" s="138"/>
      <c r="AQ30" s="138"/>
      <c r="AR30" s="138"/>
      <c r="AS30" s="138"/>
      <c r="AT30" s="138"/>
      <c r="AU30" s="138"/>
      <c r="AV30" s="138"/>
      <c r="AW30" s="138"/>
      <c r="AX30" s="138"/>
      <c r="AY30" s="138"/>
      <c r="AZ30" s="138"/>
      <c r="BA30" s="138"/>
      <c r="BB30" s="138"/>
      <c r="BC30" s="146">
        <f>BC31</f>
        <v>-8369300</v>
      </c>
      <c r="BD30" s="146"/>
      <c r="BE30" s="146"/>
      <c r="BF30" s="146"/>
      <c r="BG30" s="146"/>
      <c r="BH30" s="146"/>
      <c r="BI30" s="146"/>
      <c r="BJ30" s="146"/>
      <c r="BK30" s="146"/>
      <c r="BL30" s="146"/>
      <c r="BM30" s="146"/>
      <c r="BN30" s="146"/>
      <c r="BO30" s="146"/>
      <c r="BP30" s="146"/>
      <c r="BQ30" s="146"/>
      <c r="BR30" s="146"/>
      <c r="BS30" s="146"/>
      <c r="BT30" s="146"/>
      <c r="BU30" s="146"/>
      <c r="BV30" s="146"/>
      <c r="BW30" s="146"/>
      <c r="BX30" s="146"/>
      <c r="BY30" s="146">
        <f>BY31</f>
        <v>5021646.41</v>
      </c>
      <c r="BZ30" s="146"/>
      <c r="CA30" s="146"/>
      <c r="CB30" s="146"/>
      <c r="CC30" s="146"/>
      <c r="CD30" s="146"/>
      <c r="CE30" s="146"/>
      <c r="CF30" s="146"/>
      <c r="CG30" s="146"/>
      <c r="CH30" s="146"/>
      <c r="CI30" s="146"/>
      <c r="CJ30" s="146"/>
      <c r="CK30" s="146"/>
      <c r="CL30" s="146"/>
      <c r="CM30" s="146"/>
      <c r="CN30" s="146"/>
      <c r="CO30" s="147" t="s">
        <v>123</v>
      </c>
      <c r="CP30" s="147"/>
      <c r="CQ30" s="147"/>
      <c r="CR30" s="147"/>
      <c r="CS30" s="147"/>
      <c r="CT30" s="147"/>
      <c r="CU30" s="147"/>
      <c r="CV30" s="147"/>
      <c r="CW30" s="147"/>
      <c r="CX30" s="147"/>
      <c r="CY30" s="147"/>
      <c r="CZ30" s="147"/>
      <c r="DA30" s="147"/>
      <c r="DB30" s="147"/>
      <c r="DC30" s="147"/>
      <c r="DD30" s="148"/>
    </row>
    <row r="31" spans="1:108" s="32" customFormat="1" ht="33" customHeight="1">
      <c r="A31" s="139" t="s">
        <v>105</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1"/>
      <c r="AB31" s="137" t="s">
        <v>210</v>
      </c>
      <c r="AC31" s="138"/>
      <c r="AD31" s="138"/>
      <c r="AE31" s="138"/>
      <c r="AF31" s="138"/>
      <c r="AG31" s="138"/>
      <c r="AH31" s="138" t="s">
        <v>104</v>
      </c>
      <c r="AI31" s="138"/>
      <c r="AJ31" s="138"/>
      <c r="AK31" s="138"/>
      <c r="AL31" s="138"/>
      <c r="AM31" s="138"/>
      <c r="AN31" s="138"/>
      <c r="AO31" s="138"/>
      <c r="AP31" s="138"/>
      <c r="AQ31" s="138"/>
      <c r="AR31" s="138"/>
      <c r="AS31" s="138"/>
      <c r="AT31" s="138"/>
      <c r="AU31" s="138"/>
      <c r="AV31" s="138"/>
      <c r="AW31" s="138"/>
      <c r="AX31" s="138"/>
      <c r="AY31" s="138"/>
      <c r="AZ31" s="138"/>
      <c r="BA31" s="138"/>
      <c r="BB31" s="138"/>
      <c r="BC31" s="146">
        <f>BC32</f>
        <v>-8369300</v>
      </c>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f>BY32</f>
        <v>5021646.41</v>
      </c>
      <c r="BZ31" s="146"/>
      <c r="CA31" s="146"/>
      <c r="CB31" s="146"/>
      <c r="CC31" s="146"/>
      <c r="CD31" s="146"/>
      <c r="CE31" s="146"/>
      <c r="CF31" s="146"/>
      <c r="CG31" s="146"/>
      <c r="CH31" s="146"/>
      <c r="CI31" s="146"/>
      <c r="CJ31" s="146"/>
      <c r="CK31" s="146"/>
      <c r="CL31" s="146"/>
      <c r="CM31" s="146"/>
      <c r="CN31" s="146"/>
      <c r="CO31" s="147" t="s">
        <v>123</v>
      </c>
      <c r="CP31" s="147"/>
      <c r="CQ31" s="147"/>
      <c r="CR31" s="147"/>
      <c r="CS31" s="147"/>
      <c r="CT31" s="147"/>
      <c r="CU31" s="147"/>
      <c r="CV31" s="147"/>
      <c r="CW31" s="147"/>
      <c r="CX31" s="147"/>
      <c r="CY31" s="147"/>
      <c r="CZ31" s="147"/>
      <c r="DA31" s="147"/>
      <c r="DB31" s="147"/>
      <c r="DC31" s="147"/>
      <c r="DD31" s="148"/>
    </row>
    <row r="32" spans="1:108" s="32" customFormat="1" ht="46.5" customHeight="1">
      <c r="A32" s="139" t="s">
        <v>103</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1"/>
      <c r="AB32" s="137" t="s">
        <v>210</v>
      </c>
      <c r="AC32" s="138"/>
      <c r="AD32" s="138"/>
      <c r="AE32" s="138"/>
      <c r="AF32" s="138"/>
      <c r="AG32" s="138"/>
      <c r="AH32" s="138" t="s">
        <v>102</v>
      </c>
      <c r="AI32" s="138"/>
      <c r="AJ32" s="138"/>
      <c r="AK32" s="138"/>
      <c r="AL32" s="138"/>
      <c r="AM32" s="138"/>
      <c r="AN32" s="138"/>
      <c r="AO32" s="138"/>
      <c r="AP32" s="138"/>
      <c r="AQ32" s="138"/>
      <c r="AR32" s="138"/>
      <c r="AS32" s="138"/>
      <c r="AT32" s="138"/>
      <c r="AU32" s="138"/>
      <c r="AV32" s="138"/>
      <c r="AW32" s="138"/>
      <c r="AX32" s="138"/>
      <c r="AY32" s="138"/>
      <c r="AZ32" s="138"/>
      <c r="BA32" s="138"/>
      <c r="BB32" s="138"/>
      <c r="BC32" s="146">
        <f>-Доходы!D14</f>
        <v>-8369300</v>
      </c>
      <c r="BD32" s="146"/>
      <c r="BE32" s="146"/>
      <c r="BF32" s="146"/>
      <c r="BG32" s="146"/>
      <c r="BH32" s="146"/>
      <c r="BI32" s="146"/>
      <c r="BJ32" s="146"/>
      <c r="BK32" s="146"/>
      <c r="BL32" s="146"/>
      <c r="BM32" s="146"/>
      <c r="BN32" s="146"/>
      <c r="BO32" s="146"/>
      <c r="BP32" s="146"/>
      <c r="BQ32" s="146"/>
      <c r="BR32" s="146"/>
      <c r="BS32" s="146"/>
      <c r="BT32" s="146"/>
      <c r="BU32" s="146"/>
      <c r="BV32" s="146"/>
      <c r="BW32" s="146"/>
      <c r="BX32" s="146"/>
      <c r="BY32" s="146">
        <f>Доходы!E14</f>
        <v>5021646.41</v>
      </c>
      <c r="BZ32" s="146"/>
      <c r="CA32" s="146"/>
      <c r="CB32" s="146"/>
      <c r="CC32" s="146"/>
      <c r="CD32" s="146"/>
      <c r="CE32" s="146"/>
      <c r="CF32" s="146"/>
      <c r="CG32" s="146"/>
      <c r="CH32" s="146"/>
      <c r="CI32" s="146"/>
      <c r="CJ32" s="146"/>
      <c r="CK32" s="146"/>
      <c r="CL32" s="146"/>
      <c r="CM32" s="146"/>
      <c r="CN32" s="146"/>
      <c r="CO32" s="147" t="s">
        <v>123</v>
      </c>
      <c r="CP32" s="147"/>
      <c r="CQ32" s="147"/>
      <c r="CR32" s="147"/>
      <c r="CS32" s="147"/>
      <c r="CT32" s="147"/>
      <c r="CU32" s="147"/>
      <c r="CV32" s="147"/>
      <c r="CW32" s="147"/>
      <c r="CX32" s="147"/>
      <c r="CY32" s="147"/>
      <c r="CZ32" s="147"/>
      <c r="DA32" s="147"/>
      <c r="DB32" s="147"/>
      <c r="DC32" s="147"/>
      <c r="DD32" s="148"/>
    </row>
    <row r="33" spans="1:108" s="32" customFormat="1" ht="23.25" customHeight="1">
      <c r="A33" s="139" t="s">
        <v>101</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1"/>
      <c r="AB33" s="137" t="s">
        <v>211</v>
      </c>
      <c r="AC33" s="138"/>
      <c r="AD33" s="138"/>
      <c r="AE33" s="138"/>
      <c r="AF33" s="138"/>
      <c r="AG33" s="138"/>
      <c r="AH33" s="138" t="s">
        <v>100</v>
      </c>
      <c r="AI33" s="138"/>
      <c r="AJ33" s="138"/>
      <c r="AK33" s="138"/>
      <c r="AL33" s="138"/>
      <c r="AM33" s="138"/>
      <c r="AN33" s="138"/>
      <c r="AO33" s="138"/>
      <c r="AP33" s="138"/>
      <c r="AQ33" s="138"/>
      <c r="AR33" s="138"/>
      <c r="AS33" s="138"/>
      <c r="AT33" s="138"/>
      <c r="AU33" s="138"/>
      <c r="AV33" s="138"/>
      <c r="AW33" s="138"/>
      <c r="AX33" s="138"/>
      <c r="AY33" s="138"/>
      <c r="AZ33" s="138"/>
      <c r="BA33" s="138"/>
      <c r="BB33" s="138"/>
      <c r="BC33" s="146">
        <f>BC34</f>
        <v>8549050</v>
      </c>
      <c r="BD33" s="146"/>
      <c r="BE33" s="146"/>
      <c r="BF33" s="146"/>
      <c r="BG33" s="146"/>
      <c r="BH33" s="146"/>
      <c r="BI33" s="146"/>
      <c r="BJ33" s="146"/>
      <c r="BK33" s="146"/>
      <c r="BL33" s="146"/>
      <c r="BM33" s="146"/>
      <c r="BN33" s="146"/>
      <c r="BO33" s="146"/>
      <c r="BP33" s="146"/>
      <c r="BQ33" s="146"/>
      <c r="BR33" s="146"/>
      <c r="BS33" s="146"/>
      <c r="BT33" s="146"/>
      <c r="BU33" s="146"/>
      <c r="BV33" s="146"/>
      <c r="BW33" s="146"/>
      <c r="BX33" s="146"/>
      <c r="BY33" s="146">
        <f>BY34</f>
        <v>4745456.33</v>
      </c>
      <c r="BZ33" s="146"/>
      <c r="CA33" s="146"/>
      <c r="CB33" s="146"/>
      <c r="CC33" s="146"/>
      <c r="CD33" s="146"/>
      <c r="CE33" s="146"/>
      <c r="CF33" s="146"/>
      <c r="CG33" s="146"/>
      <c r="CH33" s="146"/>
      <c r="CI33" s="146"/>
      <c r="CJ33" s="146"/>
      <c r="CK33" s="146"/>
      <c r="CL33" s="146"/>
      <c r="CM33" s="146"/>
      <c r="CN33" s="146"/>
      <c r="CO33" s="147" t="s">
        <v>123</v>
      </c>
      <c r="CP33" s="147"/>
      <c r="CQ33" s="147"/>
      <c r="CR33" s="147"/>
      <c r="CS33" s="147"/>
      <c r="CT33" s="147"/>
      <c r="CU33" s="147"/>
      <c r="CV33" s="147"/>
      <c r="CW33" s="147"/>
      <c r="CX33" s="147"/>
      <c r="CY33" s="147"/>
      <c r="CZ33" s="147"/>
      <c r="DA33" s="147"/>
      <c r="DB33" s="147"/>
      <c r="DC33" s="147"/>
      <c r="DD33" s="148"/>
    </row>
    <row r="34" spans="1:108" s="32" customFormat="1" ht="23.25" customHeight="1">
      <c r="A34" s="139" t="s">
        <v>99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1"/>
      <c r="AB34" s="137" t="s">
        <v>211</v>
      </c>
      <c r="AC34" s="138"/>
      <c r="AD34" s="138"/>
      <c r="AE34" s="138"/>
      <c r="AF34" s="138"/>
      <c r="AG34" s="138"/>
      <c r="AH34" s="138" t="s">
        <v>98</v>
      </c>
      <c r="AI34" s="138"/>
      <c r="AJ34" s="138"/>
      <c r="AK34" s="138"/>
      <c r="AL34" s="138"/>
      <c r="AM34" s="138"/>
      <c r="AN34" s="138"/>
      <c r="AO34" s="138"/>
      <c r="AP34" s="138"/>
      <c r="AQ34" s="138"/>
      <c r="AR34" s="138"/>
      <c r="AS34" s="138"/>
      <c r="AT34" s="138"/>
      <c r="AU34" s="138"/>
      <c r="AV34" s="138"/>
      <c r="AW34" s="138"/>
      <c r="AX34" s="138"/>
      <c r="AY34" s="138"/>
      <c r="AZ34" s="138"/>
      <c r="BA34" s="138"/>
      <c r="BB34" s="138"/>
      <c r="BC34" s="146">
        <f>BC35</f>
        <v>8549050</v>
      </c>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f>BY35</f>
        <v>4745456.33</v>
      </c>
      <c r="BZ34" s="146"/>
      <c r="CA34" s="146"/>
      <c r="CB34" s="146"/>
      <c r="CC34" s="146"/>
      <c r="CD34" s="146"/>
      <c r="CE34" s="146"/>
      <c r="CF34" s="146"/>
      <c r="CG34" s="146"/>
      <c r="CH34" s="146"/>
      <c r="CI34" s="146"/>
      <c r="CJ34" s="146"/>
      <c r="CK34" s="146"/>
      <c r="CL34" s="146"/>
      <c r="CM34" s="146"/>
      <c r="CN34" s="146"/>
      <c r="CO34" s="147" t="s">
        <v>123</v>
      </c>
      <c r="CP34" s="147"/>
      <c r="CQ34" s="147"/>
      <c r="CR34" s="147"/>
      <c r="CS34" s="147"/>
      <c r="CT34" s="147"/>
      <c r="CU34" s="147"/>
      <c r="CV34" s="147"/>
      <c r="CW34" s="147"/>
      <c r="CX34" s="147"/>
      <c r="CY34" s="147"/>
      <c r="CZ34" s="147"/>
      <c r="DA34" s="147"/>
      <c r="DB34" s="147"/>
      <c r="DC34" s="147"/>
      <c r="DD34" s="148"/>
    </row>
    <row r="35" spans="1:108" s="32" customFormat="1" ht="36" customHeight="1">
      <c r="A35" s="139" t="s">
        <v>97</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1"/>
      <c r="AB35" s="137" t="s">
        <v>211</v>
      </c>
      <c r="AC35" s="138"/>
      <c r="AD35" s="138"/>
      <c r="AE35" s="138"/>
      <c r="AF35" s="138"/>
      <c r="AG35" s="138"/>
      <c r="AH35" s="138" t="s">
        <v>96</v>
      </c>
      <c r="AI35" s="138"/>
      <c r="AJ35" s="138"/>
      <c r="AK35" s="138"/>
      <c r="AL35" s="138"/>
      <c r="AM35" s="138"/>
      <c r="AN35" s="138"/>
      <c r="AO35" s="138"/>
      <c r="AP35" s="138"/>
      <c r="AQ35" s="138"/>
      <c r="AR35" s="138"/>
      <c r="AS35" s="138"/>
      <c r="AT35" s="138"/>
      <c r="AU35" s="138"/>
      <c r="AV35" s="138"/>
      <c r="AW35" s="138"/>
      <c r="AX35" s="138"/>
      <c r="AY35" s="138"/>
      <c r="AZ35" s="138"/>
      <c r="BA35" s="138"/>
      <c r="BB35" s="138"/>
      <c r="BC35" s="146">
        <f>BC36</f>
        <v>8549050</v>
      </c>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f>BY36</f>
        <v>4745456.33</v>
      </c>
      <c r="BZ35" s="146"/>
      <c r="CA35" s="146"/>
      <c r="CB35" s="146"/>
      <c r="CC35" s="146"/>
      <c r="CD35" s="146"/>
      <c r="CE35" s="146"/>
      <c r="CF35" s="146"/>
      <c r="CG35" s="146"/>
      <c r="CH35" s="146"/>
      <c r="CI35" s="146"/>
      <c r="CJ35" s="146"/>
      <c r="CK35" s="146"/>
      <c r="CL35" s="146"/>
      <c r="CM35" s="146"/>
      <c r="CN35" s="146"/>
      <c r="CO35" s="147" t="s">
        <v>123</v>
      </c>
      <c r="CP35" s="147"/>
      <c r="CQ35" s="147"/>
      <c r="CR35" s="147"/>
      <c r="CS35" s="147"/>
      <c r="CT35" s="147"/>
      <c r="CU35" s="147"/>
      <c r="CV35" s="147"/>
      <c r="CW35" s="147"/>
      <c r="CX35" s="147"/>
      <c r="CY35" s="147"/>
      <c r="CZ35" s="147"/>
      <c r="DA35" s="147"/>
      <c r="DB35" s="147"/>
      <c r="DC35" s="147"/>
      <c r="DD35" s="148"/>
    </row>
    <row r="36" spans="1:108" ht="48" customHeight="1" thickBot="1">
      <c r="A36" s="139" t="s">
        <v>95</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143"/>
      <c r="AC36" s="144"/>
      <c r="AD36" s="144"/>
      <c r="AE36" s="144"/>
      <c r="AF36" s="144"/>
      <c r="AG36" s="144"/>
      <c r="AH36" s="144" t="s">
        <v>94</v>
      </c>
      <c r="AI36" s="144"/>
      <c r="AJ36" s="144"/>
      <c r="AK36" s="144"/>
      <c r="AL36" s="144"/>
      <c r="AM36" s="144"/>
      <c r="AN36" s="144"/>
      <c r="AO36" s="144"/>
      <c r="AP36" s="144"/>
      <c r="AQ36" s="144"/>
      <c r="AR36" s="144"/>
      <c r="AS36" s="144"/>
      <c r="AT36" s="144"/>
      <c r="AU36" s="144"/>
      <c r="AV36" s="144"/>
      <c r="AW36" s="144"/>
      <c r="AX36" s="144"/>
      <c r="AY36" s="144"/>
      <c r="AZ36" s="144"/>
      <c r="BA36" s="144"/>
      <c r="BB36" s="144"/>
      <c r="BC36" s="145">
        <f>Расходы!D4</f>
        <v>8549050</v>
      </c>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f>Расходы!E4</f>
        <v>4745456.33</v>
      </c>
      <c r="BZ36" s="145"/>
      <c r="CA36" s="145"/>
      <c r="CB36" s="145"/>
      <c r="CC36" s="145"/>
      <c r="CD36" s="145"/>
      <c r="CE36" s="145"/>
      <c r="CF36" s="145"/>
      <c r="CG36" s="145"/>
      <c r="CH36" s="145"/>
      <c r="CI36" s="145"/>
      <c r="CJ36" s="145"/>
      <c r="CK36" s="145"/>
      <c r="CL36" s="145"/>
      <c r="CM36" s="145"/>
      <c r="CN36" s="145"/>
      <c r="CO36" s="149" t="s">
        <v>123</v>
      </c>
      <c r="CP36" s="149"/>
      <c r="CQ36" s="149"/>
      <c r="CR36" s="149"/>
      <c r="CS36" s="149"/>
      <c r="CT36" s="149"/>
      <c r="CU36" s="149"/>
      <c r="CV36" s="149"/>
      <c r="CW36" s="149"/>
      <c r="CX36" s="149"/>
      <c r="CY36" s="149"/>
      <c r="CZ36" s="149"/>
      <c r="DA36" s="149"/>
      <c r="DB36" s="149"/>
      <c r="DC36" s="149"/>
      <c r="DD36" s="150"/>
    </row>
    <row r="37" spans="29:32" ht="16.5" customHeight="1">
      <c r="AC37" s="31"/>
      <c r="AD37" s="31"/>
      <c r="AE37" s="31"/>
      <c r="AF37" s="31"/>
    </row>
    <row r="38" spans="1:65" s="24" customFormat="1" ht="11.25">
      <c r="A38" s="142" t="s">
        <v>703</v>
      </c>
      <c r="B38" s="142"/>
      <c r="C38" s="142"/>
      <c r="D38" s="142"/>
      <c r="E38" s="142"/>
      <c r="F38" s="142"/>
      <c r="G38" s="142"/>
      <c r="H38" s="142"/>
      <c r="I38" s="142"/>
      <c r="J38" s="142"/>
      <c r="K38" s="142"/>
      <c r="L38" s="142"/>
      <c r="M38" s="142"/>
      <c r="N38" s="142"/>
      <c r="O38" s="142"/>
      <c r="P38" s="142"/>
      <c r="Q38" s="142"/>
      <c r="R38" s="142"/>
      <c r="S38" s="142"/>
      <c r="T38" s="30"/>
      <c r="U38" s="30"/>
      <c r="V38" s="30"/>
      <c r="W38" s="30"/>
      <c r="X38" s="30"/>
      <c r="Y38" s="30"/>
      <c r="Z38" s="30"/>
      <c r="AA38" s="30"/>
      <c r="AB38" s="30"/>
      <c r="AC38" s="30"/>
      <c r="AD38" s="30"/>
      <c r="AE38" s="30"/>
      <c r="AF38" s="30"/>
      <c r="AG38" s="30"/>
      <c r="AH38" s="30"/>
      <c r="AL38" s="133" t="s">
        <v>704</v>
      </c>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row>
    <row r="39" spans="15:65" s="24" customFormat="1" ht="11.25">
      <c r="O39" s="130" t="s">
        <v>89</v>
      </c>
      <c r="P39" s="130"/>
      <c r="Q39" s="130"/>
      <c r="R39" s="130"/>
      <c r="S39" s="130"/>
      <c r="T39" s="130"/>
      <c r="U39" s="130"/>
      <c r="V39" s="130"/>
      <c r="W39" s="130"/>
      <c r="X39" s="130"/>
      <c r="Y39" s="130"/>
      <c r="Z39" s="130"/>
      <c r="AA39" s="130"/>
      <c r="AB39" s="130"/>
      <c r="AC39" s="130"/>
      <c r="AD39" s="130"/>
      <c r="AE39" s="130"/>
      <c r="AF39" s="130"/>
      <c r="AG39" s="130"/>
      <c r="AH39" s="130"/>
      <c r="AL39" s="130" t="s">
        <v>88</v>
      </c>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93</v>
      </c>
    </row>
    <row r="42" spans="1:73" s="24" customFormat="1" ht="11.25">
      <c r="A42" s="24" t="s">
        <v>92</v>
      </c>
      <c r="X42" s="133"/>
      <c r="Y42" s="133"/>
      <c r="Z42" s="133"/>
      <c r="AA42" s="133"/>
      <c r="AB42" s="133"/>
      <c r="AC42" s="133"/>
      <c r="AD42" s="133"/>
      <c r="AE42" s="133"/>
      <c r="AF42" s="133"/>
      <c r="AG42" s="133"/>
      <c r="AH42" s="133"/>
      <c r="AI42" s="133"/>
      <c r="AJ42" s="133"/>
      <c r="AK42" s="133"/>
      <c r="AL42" s="133"/>
      <c r="AM42" s="133"/>
      <c r="AN42" s="133"/>
      <c r="AO42" s="133"/>
      <c r="AP42" s="133"/>
      <c r="AQ42" s="133"/>
      <c r="AT42" s="133" t="s">
        <v>715</v>
      </c>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103" s="27" customFormat="1" ht="12.75" customHeight="1">
      <c r="A43" s="24"/>
      <c r="B43" s="24"/>
      <c r="C43" s="24"/>
      <c r="D43" s="24"/>
      <c r="E43" s="24"/>
      <c r="F43" s="24"/>
      <c r="G43" s="24"/>
      <c r="H43" s="24"/>
      <c r="I43" s="24"/>
      <c r="J43" s="24"/>
      <c r="K43" s="24"/>
      <c r="L43" s="24"/>
      <c r="M43" s="24"/>
      <c r="N43" s="24"/>
      <c r="O43" s="24"/>
      <c r="P43" s="24"/>
      <c r="Q43" s="24"/>
      <c r="X43" s="130" t="s">
        <v>89</v>
      </c>
      <c r="Y43" s="130"/>
      <c r="Z43" s="130"/>
      <c r="AA43" s="130"/>
      <c r="AB43" s="130"/>
      <c r="AC43" s="130"/>
      <c r="AD43" s="130"/>
      <c r="AE43" s="130"/>
      <c r="AF43" s="130"/>
      <c r="AG43" s="130"/>
      <c r="AH43" s="130"/>
      <c r="AI43" s="130"/>
      <c r="AJ43" s="130"/>
      <c r="AK43" s="130"/>
      <c r="AL43" s="130"/>
      <c r="AM43" s="130"/>
      <c r="AN43" s="130"/>
      <c r="AO43" s="130"/>
      <c r="AP43" s="130"/>
      <c r="AQ43" s="130"/>
      <c r="AT43" s="130" t="s">
        <v>88</v>
      </c>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34" t="s">
        <v>91</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P45" s="133" t="s">
        <v>90</v>
      </c>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row>
    <row r="46" spans="19:69" s="27" customFormat="1" ht="11.25" customHeight="1">
      <c r="S46" s="130" t="s">
        <v>89</v>
      </c>
      <c r="T46" s="130"/>
      <c r="U46" s="130"/>
      <c r="V46" s="130"/>
      <c r="W46" s="130"/>
      <c r="X46" s="130"/>
      <c r="Y46" s="130"/>
      <c r="Z46" s="130"/>
      <c r="AA46" s="130"/>
      <c r="AB46" s="130"/>
      <c r="AC46" s="130"/>
      <c r="AD46" s="130"/>
      <c r="AE46" s="130"/>
      <c r="AF46" s="130"/>
      <c r="AG46" s="130"/>
      <c r="AH46" s="130"/>
      <c r="AI46" s="130"/>
      <c r="AJ46" s="130"/>
      <c r="AK46" s="130"/>
      <c r="AL46" s="130"/>
      <c r="AM46" s="24"/>
      <c r="AN46" s="24"/>
      <c r="AP46" s="130" t="s">
        <v>88</v>
      </c>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row>
    <row r="47" s="24" customFormat="1" ht="11.25">
      <c r="AX47" s="26"/>
    </row>
    <row r="48" spans="1:35" s="24" customFormat="1" ht="11.25">
      <c r="A48" s="135" t="s">
        <v>87</v>
      </c>
      <c r="B48" s="135"/>
      <c r="C48" s="136" t="s">
        <v>713</v>
      </c>
      <c r="D48" s="136"/>
      <c r="E48" s="136"/>
      <c r="F48" s="136"/>
      <c r="G48" s="131" t="s">
        <v>87</v>
      </c>
      <c r="H48" s="131"/>
      <c r="I48" s="136" t="s">
        <v>714</v>
      </c>
      <c r="J48" s="136"/>
      <c r="K48" s="136"/>
      <c r="L48" s="136"/>
      <c r="M48" s="136"/>
      <c r="N48" s="136"/>
      <c r="O48" s="136"/>
      <c r="P48" s="136"/>
      <c r="Q48" s="136"/>
      <c r="R48" s="136"/>
      <c r="S48" s="136"/>
      <c r="T48" s="136"/>
      <c r="U48" s="136"/>
      <c r="V48" s="136"/>
      <c r="W48" s="136"/>
      <c r="X48" s="136"/>
      <c r="Y48" s="136"/>
      <c r="Z48" s="136"/>
      <c r="AA48" s="131">
        <v>20</v>
      </c>
      <c r="AB48" s="131"/>
      <c r="AC48" s="131"/>
      <c r="AD48" s="131"/>
      <c r="AE48" s="132" t="s">
        <v>318</v>
      </c>
      <c r="AF48" s="132"/>
      <c r="AG48" s="132"/>
      <c r="AH48" s="132"/>
      <c r="AI48" s="24" t="s">
        <v>212</v>
      </c>
    </row>
    <row r="49" ht="3" customHeight="1"/>
  </sheetData>
  <sheetProtection selectLockedCells="1" selectUnlockedCells="1"/>
  <mergeCells count="208">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2014-09-01T08:07:14Z</cp:lastPrinted>
  <dcterms:created xsi:type="dcterms:W3CDTF">2010-04-13T12:58:24Z</dcterms:created>
  <dcterms:modified xsi:type="dcterms:W3CDTF">2014-09-01T08:07:16Z</dcterms:modified>
  <cp:category/>
  <cp:version/>
  <cp:contentType/>
  <cp:contentStatus/>
</cp:coreProperties>
</file>